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05" windowHeight="6045"/>
  </bookViews>
  <sheets>
    <sheet name="Edo Analit Ingr Calendariza dic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Ingr Calendariza dic'!$A$1:$P$288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Print_Titles" localSheetId="0">'Edo Analit Ingr Calendariza dic'!$1:$2</definedName>
    <definedName name="q">#REF!</definedName>
    <definedName name="Recuperado">#REF!</definedName>
    <definedName name="T">#REF!</definedName>
    <definedName name="_xlnm.Print_Titles" localSheetId="0">'Edo Analit Ingr Calendariza dic'!$C:$C,'Edo Analit Ingr Calendariza dic'!$1:$2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C9A9121_E977_4B7C_B9B8_1EE409452C9A_.wvu.PrintTitles" localSheetId="0" hidden="1">'Edo Analit Ingr Calendariza dic'!$1:$2</definedName>
    <definedName name="Z_B4154E39_D80D_4C70_B5BA_E2F4455703A0_.wvu.PrintTitles" localSheetId="0" hidden="1">'Edo Analit Ingr Calendariza dic'!$1:$2</definedName>
    <definedName name="Z_DAB10FE5_72A9_41F7_9074_75BA0A35D880_.wvu.PrintTitles" localSheetId="0" hidden="1">'Edo Analit Ingr Calendariza dic'!$1:$2</definedName>
    <definedName name="Z_E7094936_1F74_49C0_9A17_F7F2B6147DB4_.wvu.PrintTitles" localSheetId="0" hidden="1">'Edo Analit Ingr Calendariza dic'!$1:$2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6" i="1" l="1"/>
  <c r="P265" i="1"/>
  <c r="P264" i="1"/>
  <c r="O263" i="1"/>
  <c r="O262" i="1" s="1"/>
  <c r="N263" i="1"/>
  <c r="M263" i="1"/>
  <c r="M262" i="1" s="1"/>
  <c r="L263" i="1"/>
  <c r="K263" i="1"/>
  <c r="K262" i="1" s="1"/>
  <c r="J263" i="1"/>
  <c r="I263" i="1"/>
  <c r="I262" i="1" s="1"/>
  <c r="H263" i="1"/>
  <c r="G263" i="1"/>
  <c r="G262" i="1" s="1"/>
  <c r="F263" i="1"/>
  <c r="E263" i="1"/>
  <c r="E262" i="1" s="1"/>
  <c r="D263" i="1"/>
  <c r="P263" i="1" s="1"/>
  <c r="N262" i="1"/>
  <c r="L262" i="1"/>
  <c r="J262" i="1"/>
  <c r="H262" i="1"/>
  <c r="F262" i="1"/>
  <c r="D262" i="1"/>
  <c r="P261" i="1"/>
  <c r="P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9" i="1" s="1"/>
  <c r="P258" i="1"/>
  <c r="O257" i="1"/>
  <c r="O231" i="1" s="1"/>
  <c r="O207" i="1" s="1"/>
  <c r="N257" i="1"/>
  <c r="M257" i="1"/>
  <c r="L257" i="1"/>
  <c r="K257" i="1"/>
  <c r="K231" i="1" s="1"/>
  <c r="K207" i="1" s="1"/>
  <c r="J257" i="1"/>
  <c r="I257" i="1"/>
  <c r="H257" i="1"/>
  <c r="G257" i="1"/>
  <c r="G231" i="1" s="1"/>
  <c r="G207" i="1" s="1"/>
  <c r="F257" i="1"/>
  <c r="E257" i="1"/>
  <c r="D257" i="1"/>
  <c r="P257" i="1" s="1"/>
  <c r="P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5" i="1" s="1"/>
  <c r="P254" i="1"/>
  <c r="P253" i="1"/>
  <c r="P252" i="1"/>
  <c r="P251" i="1"/>
  <c r="P250" i="1"/>
  <c r="P249" i="1"/>
  <c r="P248" i="1"/>
  <c r="P247" i="1"/>
  <c r="P246" i="1"/>
  <c r="P245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4" i="1" s="1"/>
  <c r="P243" i="1"/>
  <c r="P242" i="1"/>
  <c r="P241" i="1"/>
  <c r="P240" i="1"/>
  <c r="P239" i="1"/>
  <c r="P238" i="1"/>
  <c r="P237" i="1"/>
  <c r="P236" i="1"/>
  <c r="P235" i="1"/>
  <c r="P234" i="1"/>
  <c r="P233" i="1"/>
  <c r="O232" i="1"/>
  <c r="N232" i="1"/>
  <c r="N231" i="1" s="1"/>
  <c r="M232" i="1"/>
  <c r="L232" i="1"/>
  <c r="L231" i="1" s="1"/>
  <c r="K232" i="1"/>
  <c r="J232" i="1"/>
  <c r="J231" i="1" s="1"/>
  <c r="I232" i="1"/>
  <c r="H232" i="1"/>
  <c r="H231" i="1" s="1"/>
  <c r="G232" i="1"/>
  <c r="F232" i="1"/>
  <c r="F231" i="1" s="1"/>
  <c r="E232" i="1"/>
  <c r="D232" i="1"/>
  <c r="D231" i="1" s="1"/>
  <c r="P231" i="1" s="1"/>
  <c r="M231" i="1"/>
  <c r="I231" i="1"/>
  <c r="E231" i="1"/>
  <c r="P230" i="1"/>
  <c r="P229" i="1"/>
  <c r="P228" i="1"/>
  <c r="P227" i="1"/>
  <c r="P226" i="1"/>
  <c r="P225" i="1"/>
  <c r="P224" i="1"/>
  <c r="P223" i="1"/>
  <c r="P222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1" i="1" s="1"/>
  <c r="P220" i="1"/>
  <c r="P219" i="1"/>
  <c r="P218" i="1"/>
  <c r="P217" i="1"/>
  <c r="P216" i="1"/>
  <c r="P215" i="1"/>
  <c r="P214" i="1"/>
  <c r="P213" i="1"/>
  <c r="P212" i="1"/>
  <c r="P211" i="1"/>
  <c r="P210" i="1"/>
  <c r="P209" i="1"/>
  <c r="O208" i="1"/>
  <c r="N208" i="1"/>
  <c r="N207" i="1" s="1"/>
  <c r="M208" i="1"/>
  <c r="L208" i="1"/>
  <c r="L207" i="1" s="1"/>
  <c r="K208" i="1"/>
  <c r="J208" i="1"/>
  <c r="J207" i="1" s="1"/>
  <c r="I208" i="1"/>
  <c r="H208" i="1"/>
  <c r="H207" i="1" s="1"/>
  <c r="G208" i="1"/>
  <c r="F208" i="1"/>
  <c r="F207" i="1" s="1"/>
  <c r="E208" i="1"/>
  <c r="D208" i="1"/>
  <c r="D207" i="1" s="1"/>
  <c r="P207" i="1" s="1"/>
  <c r="M207" i="1"/>
  <c r="I207" i="1"/>
  <c r="E207" i="1"/>
  <c r="P206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205" i="1" s="1"/>
  <c r="P204" i="1"/>
  <c r="P203" i="1"/>
  <c r="P202" i="1"/>
  <c r="P201" i="1"/>
  <c r="P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P199" i="1" s="1"/>
  <c r="P198" i="1"/>
  <c r="P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6" i="1" s="1"/>
  <c r="P195" i="1"/>
  <c r="P194" i="1"/>
  <c r="P193" i="1"/>
  <c r="P192" i="1"/>
  <c r="P191" i="1"/>
  <c r="P190" i="1"/>
  <c r="P189" i="1"/>
  <c r="P188" i="1"/>
  <c r="P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P186" i="1" s="1"/>
  <c r="P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P184" i="1" s="1"/>
  <c r="P183" i="1"/>
  <c r="P182" i="1"/>
  <c r="P181" i="1"/>
  <c r="P180" i="1"/>
  <c r="P179" i="1"/>
  <c r="P178" i="1"/>
  <c r="P177" i="1"/>
  <c r="P176" i="1"/>
  <c r="P175" i="1"/>
  <c r="P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P173" i="1" s="1"/>
  <c r="P172" i="1"/>
  <c r="P171" i="1"/>
  <c r="P170" i="1"/>
  <c r="P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P168" i="1" s="1"/>
  <c r="P167" i="1"/>
  <c r="P166" i="1"/>
  <c r="P165" i="1"/>
  <c r="P164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63" i="1" s="1"/>
  <c r="P162" i="1"/>
  <c r="P161" i="1"/>
  <c r="P160" i="1"/>
  <c r="O160" i="1"/>
  <c r="N160" i="1"/>
  <c r="M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7" i="1" s="1"/>
  <c r="P146" i="1"/>
  <c r="P145" i="1"/>
  <c r="P144" i="1"/>
  <c r="P143" i="1"/>
  <c r="P142" i="1"/>
  <c r="P141" i="1"/>
  <c r="P140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9" i="1" s="1"/>
  <c r="P138" i="1"/>
  <c r="P137" i="1"/>
  <c r="P136" i="1"/>
  <c r="P135" i="1"/>
  <c r="P134" i="1"/>
  <c r="P133" i="1"/>
  <c r="P132" i="1"/>
  <c r="P131" i="1"/>
  <c r="P130" i="1"/>
  <c r="P129" i="1"/>
  <c r="P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7" i="1" s="1"/>
  <c r="P126" i="1"/>
  <c r="P125" i="1"/>
  <c r="P124" i="1"/>
  <c r="P123" i="1"/>
  <c r="P122" i="1"/>
  <c r="O121" i="1"/>
  <c r="N121" i="1"/>
  <c r="N118" i="1" s="1"/>
  <c r="N101" i="1" s="1"/>
  <c r="M121" i="1"/>
  <c r="L121" i="1"/>
  <c r="L118" i="1" s="1"/>
  <c r="L101" i="1" s="1"/>
  <c r="K121" i="1"/>
  <c r="J121" i="1"/>
  <c r="J118" i="1" s="1"/>
  <c r="J101" i="1" s="1"/>
  <c r="I121" i="1"/>
  <c r="H121" i="1"/>
  <c r="H118" i="1" s="1"/>
  <c r="H101" i="1" s="1"/>
  <c r="G121" i="1"/>
  <c r="F121" i="1"/>
  <c r="F118" i="1" s="1"/>
  <c r="F101" i="1" s="1"/>
  <c r="E121" i="1"/>
  <c r="D121" i="1"/>
  <c r="D118" i="1" s="1"/>
  <c r="P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9" i="1" s="1"/>
  <c r="O118" i="1"/>
  <c r="M118" i="1"/>
  <c r="K118" i="1"/>
  <c r="I118" i="1"/>
  <c r="G118" i="1"/>
  <c r="E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O102" i="1"/>
  <c r="O101" i="1" s="1"/>
  <c r="N102" i="1"/>
  <c r="M102" i="1"/>
  <c r="M101" i="1" s="1"/>
  <c r="L102" i="1"/>
  <c r="K102" i="1"/>
  <c r="K101" i="1" s="1"/>
  <c r="J102" i="1"/>
  <c r="I102" i="1"/>
  <c r="I101" i="1" s="1"/>
  <c r="H102" i="1"/>
  <c r="G102" i="1"/>
  <c r="G101" i="1" s="1"/>
  <c r="F102" i="1"/>
  <c r="E102" i="1"/>
  <c r="E101" i="1" s="1"/>
  <c r="D102" i="1"/>
  <c r="P102" i="1" s="1"/>
  <c r="P100" i="1"/>
  <c r="P99" i="1"/>
  <c r="P98" i="1"/>
  <c r="P97" i="1"/>
  <c r="O96" i="1"/>
  <c r="N96" i="1"/>
  <c r="M96" i="1"/>
  <c r="L96" i="1"/>
  <c r="K96" i="1"/>
  <c r="J96" i="1"/>
  <c r="I96" i="1"/>
  <c r="H96" i="1"/>
  <c r="G96" i="1"/>
  <c r="F96" i="1"/>
  <c r="E96" i="1"/>
  <c r="D96" i="1"/>
  <c r="P96" i="1" s="1"/>
  <c r="P95" i="1"/>
  <c r="P94" i="1"/>
  <c r="P93" i="1"/>
  <c r="P92" i="1"/>
  <c r="P91" i="1"/>
  <c r="P90" i="1"/>
  <c r="P89" i="1"/>
  <c r="O88" i="1"/>
  <c r="N88" i="1"/>
  <c r="M88" i="1"/>
  <c r="L88" i="1"/>
  <c r="K88" i="1"/>
  <c r="J88" i="1"/>
  <c r="I88" i="1"/>
  <c r="H88" i="1"/>
  <c r="G88" i="1"/>
  <c r="F88" i="1"/>
  <c r="E88" i="1"/>
  <c r="D88" i="1"/>
  <c r="P88" i="1" s="1"/>
  <c r="P87" i="1"/>
  <c r="P86" i="1"/>
  <c r="P85" i="1"/>
  <c r="P84" i="1"/>
  <c r="P83" i="1"/>
  <c r="P82" i="1"/>
  <c r="P81" i="1"/>
  <c r="O80" i="1"/>
  <c r="O79" i="1" s="1"/>
  <c r="N80" i="1"/>
  <c r="M80" i="1"/>
  <c r="M79" i="1" s="1"/>
  <c r="M65" i="1" s="1"/>
  <c r="L80" i="1"/>
  <c r="K80" i="1"/>
  <c r="K79" i="1" s="1"/>
  <c r="J80" i="1"/>
  <c r="I80" i="1"/>
  <c r="I79" i="1" s="1"/>
  <c r="I65" i="1" s="1"/>
  <c r="H80" i="1"/>
  <c r="G80" i="1"/>
  <c r="G79" i="1" s="1"/>
  <c r="F80" i="1"/>
  <c r="E80" i="1"/>
  <c r="E79" i="1" s="1"/>
  <c r="E65" i="1" s="1"/>
  <c r="D80" i="1"/>
  <c r="P80" i="1" s="1"/>
  <c r="N79" i="1"/>
  <c r="L79" i="1"/>
  <c r="J79" i="1"/>
  <c r="H79" i="1"/>
  <c r="F79" i="1"/>
  <c r="D79" i="1"/>
  <c r="P78" i="1"/>
  <c r="P77" i="1"/>
  <c r="P76" i="1"/>
  <c r="P75" i="1"/>
  <c r="P74" i="1"/>
  <c r="P73" i="1"/>
  <c r="P72" i="1"/>
  <c r="P71" i="1"/>
  <c r="P70" i="1"/>
  <c r="P69" i="1"/>
  <c r="P68" i="1"/>
  <c r="O67" i="1"/>
  <c r="N67" i="1"/>
  <c r="N65" i="1" s="1"/>
  <c r="M67" i="1"/>
  <c r="L67" i="1"/>
  <c r="K67" i="1"/>
  <c r="J67" i="1"/>
  <c r="J65" i="1" s="1"/>
  <c r="I67" i="1"/>
  <c r="H67" i="1"/>
  <c r="G67" i="1"/>
  <c r="F67" i="1"/>
  <c r="F65" i="1" s="1"/>
  <c r="E67" i="1"/>
  <c r="D67" i="1"/>
  <c r="P64" i="1"/>
  <c r="P63" i="1"/>
  <c r="O62" i="1"/>
  <c r="M62" i="1"/>
  <c r="L62" i="1"/>
  <c r="K62" i="1"/>
  <c r="K59" i="1" s="1"/>
  <c r="K50" i="1" s="1"/>
  <c r="K49" i="1" s="1"/>
  <c r="J62" i="1"/>
  <c r="I62" i="1"/>
  <c r="H62" i="1"/>
  <c r="G62" i="1"/>
  <c r="P62" i="1" s="1"/>
  <c r="F62" i="1"/>
  <c r="E62" i="1"/>
  <c r="D62" i="1"/>
  <c r="P61" i="1"/>
  <c r="O60" i="1"/>
  <c r="M60" i="1"/>
  <c r="L60" i="1"/>
  <c r="L59" i="1" s="1"/>
  <c r="K60" i="1"/>
  <c r="J60" i="1"/>
  <c r="J59" i="1" s="1"/>
  <c r="I60" i="1"/>
  <c r="H60" i="1"/>
  <c r="H59" i="1" s="1"/>
  <c r="G60" i="1"/>
  <c r="F60" i="1"/>
  <c r="F59" i="1" s="1"/>
  <c r="E60" i="1"/>
  <c r="D60" i="1"/>
  <c r="P60" i="1" s="1"/>
  <c r="O59" i="1"/>
  <c r="N59" i="1"/>
  <c r="M59" i="1"/>
  <c r="M50" i="1" s="1"/>
  <c r="M49" i="1" s="1"/>
  <c r="I59" i="1"/>
  <c r="I50" i="1" s="1"/>
  <c r="I49" i="1" s="1"/>
  <c r="E59" i="1"/>
  <c r="E50" i="1" s="1"/>
  <c r="E49" i="1" s="1"/>
  <c r="P58" i="1"/>
  <c r="P57" i="1"/>
  <c r="L56" i="1"/>
  <c r="K56" i="1"/>
  <c r="J56" i="1"/>
  <c r="I56" i="1"/>
  <c r="H56" i="1"/>
  <c r="G56" i="1"/>
  <c r="F56" i="1"/>
  <c r="E56" i="1"/>
  <c r="P56" i="1" s="1"/>
  <c r="D56" i="1"/>
  <c r="M55" i="1"/>
  <c r="F55" i="1"/>
  <c r="E55" i="1"/>
  <c r="D55" i="1"/>
  <c r="P55" i="1" s="1"/>
  <c r="P54" i="1"/>
  <c r="P53" i="1"/>
  <c r="P52" i="1"/>
  <c r="O51" i="1"/>
  <c r="N51" i="1"/>
  <c r="N50" i="1" s="1"/>
  <c r="N49" i="1" s="1"/>
  <c r="M51" i="1"/>
  <c r="L51" i="1"/>
  <c r="K51" i="1"/>
  <c r="J51" i="1"/>
  <c r="I51" i="1"/>
  <c r="H51" i="1"/>
  <c r="G51" i="1"/>
  <c r="F51" i="1"/>
  <c r="E51" i="1"/>
  <c r="D51" i="1"/>
  <c r="P51" i="1" s="1"/>
  <c r="O50" i="1"/>
  <c r="O49" i="1" s="1"/>
  <c r="P48" i="1"/>
  <c r="P47" i="1"/>
  <c r="P46" i="1"/>
  <c r="P45" i="1"/>
  <c r="O44" i="1"/>
  <c r="O43" i="1" s="1"/>
  <c r="N44" i="1"/>
  <c r="M44" i="1"/>
  <c r="M43" i="1" s="1"/>
  <c r="L44" i="1"/>
  <c r="K44" i="1"/>
  <c r="K43" i="1" s="1"/>
  <c r="J44" i="1"/>
  <c r="I44" i="1"/>
  <c r="I43" i="1" s="1"/>
  <c r="H44" i="1"/>
  <c r="G44" i="1"/>
  <c r="G43" i="1" s="1"/>
  <c r="F44" i="1"/>
  <c r="E44" i="1"/>
  <c r="E43" i="1" s="1"/>
  <c r="D44" i="1"/>
  <c r="P44" i="1" s="1"/>
  <c r="N43" i="1"/>
  <c r="L43" i="1"/>
  <c r="J43" i="1"/>
  <c r="H43" i="1"/>
  <c r="F43" i="1"/>
  <c r="D43" i="1"/>
  <c r="P42" i="1"/>
  <c r="P41" i="1"/>
  <c r="P40" i="1"/>
  <c r="P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P37" i="1"/>
  <c r="O36" i="1"/>
  <c r="N36" i="1"/>
  <c r="M36" i="1"/>
  <c r="L36" i="1"/>
  <c r="K36" i="1"/>
  <c r="J36" i="1"/>
  <c r="I36" i="1"/>
  <c r="H36" i="1"/>
  <c r="G36" i="1"/>
  <c r="F36" i="1"/>
  <c r="E36" i="1"/>
  <c r="D36" i="1"/>
  <c r="P36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O22" i="1"/>
  <c r="O21" i="1" s="1"/>
  <c r="N22" i="1"/>
  <c r="M22" i="1"/>
  <c r="M21" i="1" s="1"/>
  <c r="L22" i="1"/>
  <c r="K22" i="1"/>
  <c r="K21" i="1" s="1"/>
  <c r="J22" i="1"/>
  <c r="I22" i="1"/>
  <c r="I21" i="1" s="1"/>
  <c r="H22" i="1"/>
  <c r="G22" i="1"/>
  <c r="G21" i="1" s="1"/>
  <c r="F22" i="1"/>
  <c r="E22" i="1"/>
  <c r="E21" i="1" s="1"/>
  <c r="D22" i="1"/>
  <c r="P22" i="1" s="1"/>
  <c r="N21" i="1"/>
  <c r="L21" i="1"/>
  <c r="J21" i="1"/>
  <c r="H21" i="1"/>
  <c r="F21" i="1"/>
  <c r="D21" i="1"/>
  <c r="P21" i="1" s="1"/>
  <c r="P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P18" i="1"/>
  <c r="P17" i="1"/>
  <c r="P16" i="1"/>
  <c r="P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P11" i="1"/>
  <c r="P10" i="1"/>
  <c r="O9" i="1"/>
  <c r="N9" i="1"/>
  <c r="M9" i="1"/>
  <c r="L9" i="1"/>
  <c r="L3" i="1" s="1"/>
  <c r="K9" i="1"/>
  <c r="J9" i="1"/>
  <c r="I9" i="1"/>
  <c r="H9" i="1"/>
  <c r="H3" i="1" s="1"/>
  <c r="G9" i="1"/>
  <c r="F9" i="1"/>
  <c r="E9" i="1"/>
  <c r="D9" i="1"/>
  <c r="D3" i="1" s="1"/>
  <c r="P8" i="1"/>
  <c r="O7" i="1"/>
  <c r="N7" i="1"/>
  <c r="M7" i="1"/>
  <c r="L7" i="1"/>
  <c r="K7" i="1"/>
  <c r="J7" i="1"/>
  <c r="I7" i="1"/>
  <c r="H7" i="1"/>
  <c r="G7" i="1"/>
  <c r="F7" i="1"/>
  <c r="E7" i="1"/>
  <c r="D7" i="1"/>
  <c r="P7" i="1" s="1"/>
  <c r="P6" i="1"/>
  <c r="P5" i="1"/>
  <c r="O4" i="1"/>
  <c r="O3" i="1" s="1"/>
  <c r="N4" i="1"/>
  <c r="M4" i="1"/>
  <c r="M3" i="1" s="1"/>
  <c r="L4" i="1"/>
  <c r="K4" i="1"/>
  <c r="K3" i="1" s="1"/>
  <c r="J4" i="1"/>
  <c r="I4" i="1"/>
  <c r="I3" i="1" s="1"/>
  <c r="H4" i="1"/>
  <c r="G4" i="1"/>
  <c r="G3" i="1" s="1"/>
  <c r="F4" i="1"/>
  <c r="E4" i="1"/>
  <c r="E3" i="1" s="1"/>
  <c r="D4" i="1"/>
  <c r="P4" i="1" s="1"/>
  <c r="N3" i="1"/>
  <c r="N267" i="1" s="1"/>
  <c r="J3" i="1"/>
  <c r="F3" i="1"/>
  <c r="O267" i="1" l="1"/>
  <c r="F50" i="1"/>
  <c r="F49" i="1" s="1"/>
  <c r="F267" i="1"/>
  <c r="E267" i="1"/>
  <c r="I267" i="1"/>
  <c r="M267" i="1"/>
  <c r="P79" i="1"/>
  <c r="J267" i="1"/>
  <c r="P43" i="1"/>
  <c r="H50" i="1"/>
  <c r="H49" i="1" s="1"/>
  <c r="L50" i="1"/>
  <c r="L49" i="1" s="1"/>
  <c r="D65" i="1"/>
  <c r="P65" i="1" s="1"/>
  <c r="H65" i="1"/>
  <c r="H267" i="1" s="1"/>
  <c r="L65" i="1"/>
  <c r="G65" i="1"/>
  <c r="K65" i="1"/>
  <c r="K267" i="1" s="1"/>
  <c r="O65" i="1"/>
  <c r="P3" i="1"/>
  <c r="P118" i="1"/>
  <c r="D101" i="1"/>
  <c r="P101" i="1" s="1"/>
  <c r="L267" i="1"/>
  <c r="J50" i="1"/>
  <c r="J49" i="1" s="1"/>
  <c r="P262" i="1"/>
  <c r="P9" i="1"/>
  <c r="P67" i="1"/>
  <c r="P232" i="1"/>
  <c r="P208" i="1"/>
  <c r="G59" i="1"/>
  <c r="G50" i="1" s="1"/>
  <c r="G49" i="1" s="1"/>
  <c r="G267" i="1" s="1"/>
  <c r="P121" i="1"/>
  <c r="D59" i="1"/>
  <c r="P59" i="1" l="1"/>
  <c r="D50" i="1"/>
  <c r="D49" i="1" l="1"/>
  <c r="P50" i="1"/>
  <c r="P49" i="1" l="1"/>
  <c r="P267" i="1" s="1"/>
  <c r="D267" i="1"/>
</calcChain>
</file>

<file path=xl/sharedStrings.xml><?xml version="1.0" encoding="utf-8"?>
<sst xmlns="http://schemas.openxmlformats.org/spreadsheetml/2006/main" count="646" uniqueCount="525">
  <si>
    <t>Fondo</t>
  </si>
  <si>
    <t>Partida Presupuestal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</si>
  <si>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</si>
  <si>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</si>
  <si>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</si>
  <si>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</si>
  <si>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</si>
  <si>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</si>
  <si>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</si>
  <si>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</si>
  <si>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</si>
  <si>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</si>
  <si>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</si>
  <si>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</si>
  <si>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</si>
  <si>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</si>
  <si>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</si>
  <si>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 xml:space="preserve">Impuestos Sobre los Ingresos </t>
  </si>
  <si>
    <t>2311000101</t>
  </si>
  <si>
    <t>1110001</t>
  </si>
  <si>
    <t xml:space="preserve">       Sobre Honorarios</t>
  </si>
  <si>
    <t>1120001</t>
  </si>
  <si>
    <t xml:space="preserve">       Sobre Juegos Permitidos</t>
  </si>
  <si>
    <t>Impuestos Sobre el Patrimonio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</si>
  <si>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</si>
  <si>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</si>
  <si>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</si>
  <si>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</si>
  <si>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</si>
  <si>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</si>
  <si>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</si>
  <si>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</si>
  <si>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</si>
  <si>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</si>
  <si>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</si>
  <si>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</si>
  <si>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</si>
  <si>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</si>
  <si>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</si>
  <si>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</si>
  <si>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</si>
  <si>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</si>
  <si>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</si>
  <si>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</si>
  <si>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</si>
  <si>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</si>
  <si>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</si>
  <si>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</si>
  <si>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</si>
  <si>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</si>
  <si>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</si>
  <si>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</si>
  <si>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</si>
  <si>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</si>
  <si>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</si>
  <si>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</si>
  <si>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</si>
  <si>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</si>
  <si>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</si>
  <si>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</si>
  <si>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</si>
  <si>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</si>
  <si>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</si>
  <si>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</si>
  <si>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</si>
  <si>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</si>
  <si>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</si>
  <si>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</si>
  <si>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</si>
  <si>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</si>
  <si>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</si>
  <si>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</si>
  <si>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</si>
  <si>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</si>
  <si>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</si>
  <si>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</si>
  <si>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</si>
  <si>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</si>
  <si>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</si>
  <si>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</si>
  <si>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</si>
  <si>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</si>
  <si>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</si>
  <si>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</si>
  <si>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</si>
  <si>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</si>
  <si>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</si>
  <si>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</si>
  <si>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</si>
  <si>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</si>
  <si>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</si>
  <si>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</si>
  <si>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</si>
  <si>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</si>
  <si>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</si>
  <si>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2315280102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</si>
  <si>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</si>
  <si>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</si>
  <si>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</si>
  <si>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</si>
  <si>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</si>
  <si>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</si>
  <si>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6210003</t>
  </si>
  <si>
    <t>Recuperacion de Activos Siniestrados</t>
  </si>
  <si>
    <t>2215280101</t>
  </si>
  <si>
    <t>6210004</t>
  </si>
  <si>
    <t>Devolucion de Activo al Proveedor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</si>
  <si>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</si>
  <si>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</si>
  <si>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</si>
  <si>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</si>
  <si>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</si>
  <si>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</si>
  <si>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</si>
  <si>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Honorarios por Notificacion</t>
  </si>
  <si>
    <t xml:space="preserve">PARTICIPACIONES, APORTACIONES, CONVENIOS, INCENTIVOS DERIVADOS DE LA COLABORACIÓN FISCAL Y FONDOS DISTINTOS DE APORTACIONES  </t>
  </si>
  <si>
    <t>PARTICIPACIONES</t>
  </si>
  <si>
    <t>2315280101</t>
  </si>
  <si>
    <t>8101001</t>
  </si>
  <si>
    <t xml:space="preserve">    Fondo General de Participaciones</t>
  </si>
  <si>
    <t>2315280106</t>
  </si>
  <si>
    <t>8101002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</si>
  <si>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</si>
  <si>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</si>
  <si>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</si>
  <si>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</si>
  <si>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</si>
  <si>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</si>
  <si>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</si>
  <si>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</si>
  <si>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</si>
  <si>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2215280106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</si>
  <si>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</si>
  <si>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</si>
  <si>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</si>
  <si>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</si>
  <si>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</si>
  <si>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</si>
  <si>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</si>
  <si>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</si>
  <si>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</si>
  <si>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Fondo de Aportaciones Para la Nómina Educativa y Gasto Operativo (FONE):</t>
  </si>
  <si>
    <t>2325331301</t>
  </si>
  <si>
    <t>8211001</t>
  </si>
  <si>
    <t xml:space="preserve">             Servicios Personales</t>
  </si>
  <si>
    <t>2325331201</t>
  </si>
  <si>
    <t>8211002</t>
  </si>
  <si>
    <t xml:space="preserve">            Otros de Gasto Corriente</t>
  </si>
  <si>
    <t>2325331101</t>
  </si>
  <si>
    <t>8211003</t>
  </si>
  <si>
    <t xml:space="preserve">            Gasto de Operación</t>
  </si>
  <si>
    <t>2325332101</t>
  </si>
  <si>
    <t>8203001-8203010</t>
  </si>
  <si>
    <t>Fondo de Aportaciones para los Servicios de Salud (FASSA)</t>
  </si>
  <si>
    <t>2325333201</t>
  </si>
  <si>
    <t>8205001</t>
  </si>
  <si>
    <t>Fondo de Aportaciones para la Infraestructura Social Municipal</t>
  </si>
  <si>
    <t>2325333101</t>
  </si>
  <si>
    <t>8205002</t>
  </si>
  <si>
    <t>Fondo de Aportaciones para la Infraestructura Social Estatal</t>
  </si>
  <si>
    <t>2325334101</t>
  </si>
  <si>
    <t>8206001</t>
  </si>
  <si>
    <t>Fondo de Aportaciones para el Fortalecimiento de los Municipios</t>
  </si>
  <si>
    <t xml:space="preserve">Fondo de  Aportaciones Múltiples </t>
  </si>
  <si>
    <t>2325335101</t>
  </si>
  <si>
    <t>8207001</t>
  </si>
  <si>
    <t xml:space="preserve">          Asistencia Social</t>
  </si>
  <si>
    <t>2325335201</t>
  </si>
  <si>
    <t>8207002</t>
  </si>
  <si>
    <t xml:space="preserve">          Educación Básica</t>
  </si>
  <si>
    <t>2325335301</t>
  </si>
  <si>
    <t>8207003</t>
  </si>
  <si>
    <t xml:space="preserve">          Educación Superior</t>
  </si>
  <si>
    <t>2325335401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</si>
  <si>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</si>
  <si>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</si>
  <si>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</si>
  <si>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</si>
  <si>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</si>
  <si>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</si>
  <si>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</si>
  <si>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</si>
  <si>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</si>
  <si>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2325336101</t>
  </si>
  <si>
    <t>8208001</t>
  </si>
  <si>
    <t xml:space="preserve">           Para la Educacion Tecnologica (CONALEP)</t>
  </si>
  <si>
    <t>2325336201</t>
  </si>
  <si>
    <t>8208002</t>
  </si>
  <si>
    <t xml:space="preserve">           Para la Educacion de Adultos (ITEA)</t>
  </si>
  <si>
    <t>2325337101</t>
  </si>
  <si>
    <t>8209001</t>
  </si>
  <si>
    <t xml:space="preserve">  Fondo de Aportaciones para la Seguridad Pública de los Estados </t>
  </si>
  <si>
    <t>2325338101</t>
  </si>
  <si>
    <t>8210001</t>
  </si>
  <si>
    <t xml:space="preserve">  Fondo de Aportaciones Para el Fortalecimiento a Entidades Federativas</t>
  </si>
  <si>
    <t>CONVENIOS</t>
  </si>
  <si>
    <t>SECRETARÍA DE COMUNICACIONES Y TRANSPORTES</t>
  </si>
  <si>
    <t>2225090101</t>
  </si>
  <si>
    <t>8301011</t>
  </si>
  <si>
    <t>Fondo de Coordinación Fiscal del Municipio de Nuevo Laredo</t>
  </si>
  <si>
    <t>2225090102</t>
  </si>
  <si>
    <t>8301012</t>
  </si>
  <si>
    <t>Fondo de Coordinación Fiscal del Municipio de Miguel Aleman</t>
  </si>
  <si>
    <t>2225090103</t>
  </si>
  <si>
    <t>8301013</t>
  </si>
  <si>
    <t xml:space="preserve">Fondo de Coordinación Fiscal del Municipio de Camargo </t>
  </si>
  <si>
    <t>2225090104</t>
  </si>
  <si>
    <t>8301014</t>
  </si>
  <si>
    <t xml:space="preserve">Fondo de Coordinación Fiscal del Municipio de Reynosa </t>
  </si>
  <si>
    <t>2225090105</t>
  </si>
  <si>
    <t>8301015</t>
  </si>
  <si>
    <t xml:space="preserve">Fondo de Coordinación Fiscal del Municipio de Rio Bravo </t>
  </si>
  <si>
    <t>2225090106</t>
  </si>
  <si>
    <t>8301016</t>
  </si>
  <si>
    <t xml:space="preserve">Fondo de Coordinación Fiscal del Municipio de Matamoros Puente Nuevo </t>
  </si>
  <si>
    <t>2225090108</t>
  </si>
  <si>
    <t>8301018</t>
  </si>
  <si>
    <t xml:space="preserve">Fondo de Coordinación Fiscal del Municipio de Tampico </t>
  </si>
  <si>
    <t>2325090101</t>
  </si>
  <si>
    <t>2325090102</t>
  </si>
  <si>
    <t>2325090103</t>
  </si>
  <si>
    <t>2325090104</t>
  </si>
  <si>
    <t>2325090105</t>
  </si>
  <si>
    <t>2325090106</t>
  </si>
  <si>
    <t>2325090107</t>
  </si>
  <si>
    <t>8301017</t>
  </si>
  <si>
    <t>Fondo de Coordinación Fiscal del Municipio de Matamoros Puente Viejo</t>
  </si>
  <si>
    <t>2325090108</t>
  </si>
  <si>
    <t>SECRETARÍA DE EDUCACIÓN PÚBLICA</t>
  </si>
  <si>
    <t>Educacion Basica</t>
  </si>
  <si>
    <t>2325335501</t>
  </si>
  <si>
    <t>8303209</t>
  </si>
  <si>
    <t>Programa cancional de Ingles</t>
  </si>
  <si>
    <t>Para Educación Media Superior</t>
  </si>
  <si>
    <t>2325110302</t>
  </si>
  <si>
    <t>8303303</t>
  </si>
  <si>
    <t>Colegio de Bachilleres de Tamaulipas (COBAT)</t>
  </si>
  <si>
    <t>2325110303</t>
  </si>
  <si>
    <t>8303312</t>
  </si>
  <si>
    <t>Apoyo Telebachillerato Comunitario</t>
  </si>
  <si>
    <t>2325110301</t>
  </si>
  <si>
    <t>8303323</t>
  </si>
  <si>
    <t>Itace Cecyte</t>
  </si>
  <si>
    <t>2325110305</t>
  </si>
  <si>
    <t>8303324</t>
  </si>
  <si>
    <t>Itace Icat</t>
  </si>
  <si>
    <t>2325110207</t>
  </si>
  <si>
    <t>8303322</t>
  </si>
  <si>
    <t>ITEA Ramo 11</t>
  </si>
  <si>
    <t>Para Educación Superior</t>
  </si>
  <si>
    <t>2325110401</t>
  </si>
  <si>
    <t>8303403</t>
  </si>
  <si>
    <t xml:space="preserve">Universidad Autónoma de Tamaulipas </t>
  </si>
  <si>
    <t>2325110408</t>
  </si>
  <si>
    <t>8303404</t>
  </si>
  <si>
    <t>Universidad Politécnica Victoria</t>
  </si>
  <si>
    <t>8303405</t>
  </si>
  <si>
    <t>Universidad Politécnica Altamira</t>
  </si>
  <si>
    <t>8303406</t>
  </si>
  <si>
    <t>Universidad Politécnica Ribereña</t>
  </si>
  <si>
    <t>2325110413</t>
  </si>
  <si>
    <t>8303411</t>
  </si>
  <si>
    <t>Uat PRODEP</t>
  </si>
  <si>
    <t>2325110409</t>
  </si>
  <si>
    <t>Universidad Tecnológica del Mar</t>
  </si>
  <si>
    <t>Universidad Tecnológica de Reynosa</t>
  </si>
  <si>
    <t>Universidad Tecnológica de Nuevo Laredo</t>
  </si>
  <si>
    <t>Universidad Tecnológica de Matamoros</t>
  </si>
  <si>
    <t>Universidad Tecnológica de Altamira</t>
  </si>
  <si>
    <t>2325110423</t>
  </si>
  <si>
    <t>8303442</t>
  </si>
  <si>
    <t>Prodep</t>
  </si>
  <si>
    <t>Otros Apoyos Complementarios</t>
  </si>
  <si>
    <t>2325110208</t>
  </si>
  <si>
    <t>8303018</t>
  </si>
  <si>
    <t>Programa Desarrollo Profesional Docente</t>
  </si>
  <si>
    <t>8303025</t>
  </si>
  <si>
    <t>Fam Remanentes (Escuelas al cien)</t>
  </si>
  <si>
    <t>2325110418</t>
  </si>
  <si>
    <t>8303030</t>
  </si>
  <si>
    <t xml:space="preserve">Convenio apoyo financieron U080 centro y org de educacion </t>
  </si>
  <si>
    <t>2325110106</t>
  </si>
  <si>
    <t>2325110211</t>
  </si>
  <si>
    <t>8303032</t>
  </si>
  <si>
    <t>Programa Expansion de la Educacion Inicial</t>
  </si>
  <si>
    <t>2325110108</t>
  </si>
  <si>
    <t>8303036</t>
  </si>
  <si>
    <t xml:space="preserve">Programa de Fortalecimiento de los Servicios de Educación Especial </t>
  </si>
  <si>
    <t>2325110110</t>
  </si>
  <si>
    <t>8303037</t>
  </si>
  <si>
    <t>Programa S300 Fortalecimiento Excelencia Educativa</t>
  </si>
  <si>
    <t>SECRETARÍA DE SALUD Y ASISTENCIA SOCIAL</t>
  </si>
  <si>
    <t>2325120116</t>
  </si>
  <si>
    <t>INSABI Prestación Gratuita Serv Salud</t>
  </si>
  <si>
    <t>2325120109</t>
  </si>
  <si>
    <t>8306105</t>
  </si>
  <si>
    <t>Comision Federal Para La Protección Contra Riesgos Sanitarios (COFEPRIS) SALUD</t>
  </si>
  <si>
    <t>2325120120</t>
  </si>
  <si>
    <t>Fideicomiso Hospital General de Cd Madero</t>
  </si>
  <si>
    <t>2325120121</t>
  </si>
  <si>
    <t>Fideicomiso Hospital General de Matamoros</t>
  </si>
  <si>
    <t>2325120102</t>
  </si>
  <si>
    <t>8306123</t>
  </si>
  <si>
    <t>Fortalecimiento a la Atención Médica</t>
  </si>
  <si>
    <t>2325120122</t>
  </si>
  <si>
    <t>8306127</t>
  </si>
  <si>
    <t>Proyecto Nuevo Hospital General de Matamoros</t>
  </si>
  <si>
    <t>8306134</t>
  </si>
  <si>
    <t>Insabi en Especie</t>
  </si>
  <si>
    <t>2325120131</t>
  </si>
  <si>
    <t>8306144</t>
  </si>
  <si>
    <t xml:space="preserve">Programa de Atencion a pesronas con discapacidad proyecto equipamiento de unidades basicas rehabilitacion a municipios de alta y muy alta marginacion </t>
  </si>
  <si>
    <t>2325120142</t>
  </si>
  <si>
    <t>8306146</t>
  </si>
  <si>
    <t>Fonsabi en Especie</t>
  </si>
  <si>
    <t>2325120145</t>
  </si>
  <si>
    <t>Programa Presupuestario E001 construccion at' a la Salud personas sin seguridad social</t>
  </si>
  <si>
    <t>2325120144</t>
  </si>
  <si>
    <t>8306148</t>
  </si>
  <si>
    <t>Programa Presupuestario E001 en la modalidad de conservación y mantenimiento at' a la Salud personas sin seguridad social</t>
  </si>
  <si>
    <t>2325120146</t>
  </si>
  <si>
    <t>Convenio de CoordInación subsidio para la adquisición de equipamiento nuevo hospital de Matamoros</t>
  </si>
  <si>
    <t xml:space="preserve"> TRABAJO Y PREVISION SOCIAL</t>
  </si>
  <si>
    <t>2325140104</t>
  </si>
  <si>
    <t>8308102</t>
  </si>
  <si>
    <t>Proyecto para la Creación Fortalcimiento y mejora de los centros de conciliación laboral</t>
  </si>
  <si>
    <t>2325140103</t>
  </si>
  <si>
    <t>8308103</t>
  </si>
  <si>
    <t>Fortalecimiento a Tribunales Laborales mediante equipamiento tecnologico y mobiliario</t>
  </si>
  <si>
    <t xml:space="preserve">SECRETARÍA DE GOBERNACIÓN </t>
  </si>
  <si>
    <t>2325040105</t>
  </si>
  <si>
    <t>8321111</t>
  </si>
  <si>
    <t>CNB Subsidio Federal</t>
  </si>
  <si>
    <t>2225230109</t>
  </si>
  <si>
    <t>8321113</t>
  </si>
  <si>
    <t>Regularización de Vehiculos de Procedencia Extranjera</t>
  </si>
  <si>
    <t>2325230109</t>
  </si>
  <si>
    <t>2325360101</t>
  </si>
  <si>
    <t>8321114</t>
  </si>
  <si>
    <t>Fondo p/ Fortalecimiento Inst Publicas (FOFISP)</t>
  </si>
  <si>
    <t>SECRETARÍA DE DESARROLLO SOCIAL</t>
  </si>
  <si>
    <t>2325120104</t>
  </si>
  <si>
    <t>8306116</t>
  </si>
  <si>
    <t>Programa para la prevención y control de Adicciones</t>
  </si>
  <si>
    <t>2325470103</t>
  </si>
  <si>
    <t>8315123</t>
  </si>
  <si>
    <t>Fondo para el Bienestar y el Avance de las Mujeres</t>
  </si>
  <si>
    <t>2325200105</t>
  </si>
  <si>
    <t>8315124</t>
  </si>
  <si>
    <t>Programa para el Adelanto,Bienestar e Igualdad de las Mujeres (PRIABIM)</t>
  </si>
  <si>
    <t>2325040108</t>
  </si>
  <si>
    <t>8315125</t>
  </si>
  <si>
    <t>Fortalecimiento del Centro de Justicia para las Mujeres en Reynosa</t>
  </si>
  <si>
    <t>Desarrollo Integral de la Familia (DIF)</t>
  </si>
  <si>
    <t>2325200101</t>
  </si>
  <si>
    <t>8315204</t>
  </si>
  <si>
    <t>Programa PAIMEF</t>
  </si>
  <si>
    <t>2325120136</t>
  </si>
  <si>
    <t>Fortalecimiento para atención de niñas,niños y adolescente migrantes nuevo reynosa 1</t>
  </si>
  <si>
    <t>2325120135</t>
  </si>
  <si>
    <t>Fortalecimiento para atención de niñas,niños y adolescente migrantes nuevo reynosa 2</t>
  </si>
  <si>
    <t>2325120141</t>
  </si>
  <si>
    <t xml:space="preserve">Programa de apoyo para refugio especial para mujeres victimas de violencia de género, sus hijas e hijos </t>
  </si>
  <si>
    <t>2325120139</t>
  </si>
  <si>
    <t>Fortalecimiento para atención de niñas,niños y adolescente migrantes Cd.Madero</t>
  </si>
  <si>
    <t>2325120133</t>
  </si>
  <si>
    <t>Fortalecimiento para atención de niñas,niños y adolescente migrantes Victoria, Tam</t>
  </si>
  <si>
    <t>2325120134</t>
  </si>
  <si>
    <t>Fortalecimiento para atención de niñas,niños y adolescente migrantes Tampico</t>
  </si>
  <si>
    <t>2325120137</t>
  </si>
  <si>
    <t>Fortalecimiento para atención de niñas,niños y adolescente migrantes Nuevo Laredo</t>
  </si>
  <si>
    <t>2325120138</t>
  </si>
  <si>
    <t>Fortalecimiento para atención de niñas,niños y adolescente migrantes Matamoros</t>
  </si>
  <si>
    <t>2325120140</t>
  </si>
  <si>
    <t>Fortalecimiento para atención de niñas,niños y adolescente migrantes Altamira</t>
  </si>
  <si>
    <t>SECRETARÍA DE DESARROLLO URBANO Y MEDIO AMBIENTE</t>
  </si>
  <si>
    <t>2325160128</t>
  </si>
  <si>
    <t>Brigada para la prevención y combate de Incendios Forestales en Miquihuana</t>
  </si>
  <si>
    <t>SECRETARIA DE AGRICULTURA,GANADERIA,DESARROLLO,RURAL,PESCAY ALIMENTACION</t>
  </si>
  <si>
    <t>Campaña  Plaga de los Cítricos</t>
  </si>
  <si>
    <t>Campaña Mosca de la Fruta</t>
  </si>
  <si>
    <t xml:space="preserve">Campaña Langosta </t>
  </si>
  <si>
    <t>Campaña Plagas Reglamentadas del Algodonero</t>
  </si>
  <si>
    <t>Inocuidad Agrícola</t>
  </si>
  <si>
    <t xml:space="preserve">Vigilancia Epidemiologica de Riesgos Fitosanitarios </t>
  </si>
  <si>
    <t>Manejo Fitosanitario en apoyo a la Producción para el Bienestar Maíz</t>
  </si>
  <si>
    <t>Servicio Fitosanitario</t>
  </si>
  <si>
    <t>2325080124</t>
  </si>
  <si>
    <t>Campañas de Protección Fitosanitaria -Cancro de los Citricos</t>
  </si>
  <si>
    <t>CULTURA</t>
  </si>
  <si>
    <t>2325480101</t>
  </si>
  <si>
    <t>8305103</t>
  </si>
  <si>
    <t>Apoyo a Instituciones estatales de cultura AIEC</t>
  </si>
  <si>
    <t>2325480102</t>
  </si>
  <si>
    <t>8305109</t>
  </si>
  <si>
    <t>Prog de apoyo cultura multiples y comunidades PACMYC</t>
  </si>
  <si>
    <t xml:space="preserve">COMISIÓN NACIONAL DEL AGUA </t>
  </si>
  <si>
    <t>2325160115</t>
  </si>
  <si>
    <t>8311127</t>
  </si>
  <si>
    <t>Rehabilitación,Modernizacion y Tecnificación y Equipamiento de unidades de riego</t>
  </si>
  <si>
    <t>2325160117</t>
  </si>
  <si>
    <t>8311128</t>
  </si>
  <si>
    <t xml:space="preserve">Equipamiento de Distrito de Riego </t>
  </si>
  <si>
    <t>2325160126</t>
  </si>
  <si>
    <t>8311132</t>
  </si>
  <si>
    <t xml:space="preserve">Programa de Agua Potable,Drenaje y tratamiento </t>
  </si>
  <si>
    <t>2325160116</t>
  </si>
  <si>
    <t>8311126</t>
  </si>
  <si>
    <t>Rehabilitación,Modernizacion y Tecnificación de  Distrito de Riego</t>
  </si>
  <si>
    <t>2325160122</t>
  </si>
  <si>
    <t>8311103</t>
  </si>
  <si>
    <t>Distrito de Riego 026</t>
  </si>
  <si>
    <t>OTROS PROGRAMAS</t>
  </si>
  <si>
    <t>2325230104</t>
  </si>
  <si>
    <t>8323102</t>
  </si>
  <si>
    <t>Convenio Capacitación y Profesionalización Armonización Contable</t>
  </si>
  <si>
    <t xml:space="preserve">INCENTIVOS DERIVADOS DE LA COLABORACIÓN FISCAL </t>
  </si>
  <si>
    <t xml:space="preserve">POR INCENTIVOS DERIVADOS DE LA COLABORACIÓN FISCAL </t>
  </si>
  <si>
    <t>2315280113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</si>
  <si>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</si>
  <si>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</si>
  <si>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</si>
  <si>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</si>
  <si>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</si>
  <si>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</si>
  <si>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</si>
  <si>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</si>
  <si>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</si>
  <si>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</si>
  <si>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8401106</t>
  </si>
  <si>
    <t xml:space="preserve"> IEPS Gasolina y  Diesel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</si>
  <si>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</si>
  <si>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</si>
  <si>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</si>
  <si>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</si>
  <si>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</si>
  <si>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</si>
  <si>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</si>
  <si>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</si>
  <si>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</si>
  <si>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</si>
  <si>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</si>
  <si>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</si>
  <si>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 xml:space="preserve">       Por Pagos por Excepción Fiscalización Concurrente</t>
  </si>
  <si>
    <t>8401115</t>
  </si>
  <si>
    <t xml:space="preserve">       ISR Enajenacion de Bienes Inmuebles Art 126</t>
  </si>
  <si>
    <t>2315280114</t>
  </si>
  <si>
    <t>8401116</t>
  </si>
  <si>
    <t xml:space="preserve">      Inspección Vigilancia y control 5 al  Millar Federal</t>
  </si>
  <si>
    <t>2315280115</t>
  </si>
  <si>
    <t>8401117</t>
  </si>
  <si>
    <t xml:space="preserve">      Inspección Vigilancia y control 5 al  Millar Estatal</t>
  </si>
  <si>
    <t>8401119</t>
  </si>
  <si>
    <t xml:space="preserve">      Multas  Administrativas Federales no Fiscales</t>
  </si>
  <si>
    <t>8401124</t>
  </si>
  <si>
    <t xml:space="preserve">      Vigilancia de Obligaciones</t>
  </si>
  <si>
    <t>8401126</t>
  </si>
  <si>
    <t xml:space="preserve">       Incentivo por el uso de medio de pago electronico</t>
  </si>
  <si>
    <t>8401127</t>
  </si>
  <si>
    <t xml:space="preserve">       Incentivo por el cobro de creditos fiscales federales </t>
  </si>
  <si>
    <t>8401128</t>
  </si>
  <si>
    <t xml:space="preserve">       Incentivo programa operativo anual</t>
  </si>
  <si>
    <t xml:space="preserve">Accesorios </t>
  </si>
  <si>
    <t>Recargos de incentivos de la colaboración fiscal</t>
  </si>
  <si>
    <t>8402101</t>
  </si>
  <si>
    <t xml:space="preserve">   Recargos de  Rezago de Tenencia Federal</t>
  </si>
  <si>
    <t xml:space="preserve">   Recargos de Impuestos S/Automoviles Nuevos</t>
  </si>
  <si>
    <t>8402103</t>
  </si>
  <si>
    <t xml:space="preserve">   Recargos de IVA Fiscalización</t>
  </si>
  <si>
    <t>8402104</t>
  </si>
  <si>
    <t xml:space="preserve">   Recargos de ISR Fiscalización</t>
  </si>
  <si>
    <t xml:space="preserve">   Recargos de IETU Fiscalización</t>
  </si>
  <si>
    <t>8402108</t>
  </si>
  <si>
    <t xml:space="preserve">   Recargos de  IVA Repecos</t>
  </si>
  <si>
    <t>8402109</t>
  </si>
  <si>
    <t xml:space="preserve">   Recargos ISR Repecos</t>
  </si>
  <si>
    <t>8402110</t>
  </si>
  <si>
    <t xml:space="preserve">   Recargos de IETU Repecos</t>
  </si>
  <si>
    <t>8402112</t>
  </si>
  <si>
    <t xml:space="preserve">   Recargos por Enajenación de Bienes Inmuebles</t>
  </si>
  <si>
    <t>8402114</t>
  </si>
  <si>
    <t xml:space="preserve">   Falta u Omision de Documentos Ley Aduanera (anexo 8)</t>
  </si>
  <si>
    <t>8402115</t>
  </si>
  <si>
    <t xml:space="preserve">   Recargos Ley Aduanera (Anexo 8)</t>
  </si>
  <si>
    <t xml:space="preserve">Multas </t>
  </si>
  <si>
    <t>8402201</t>
  </si>
  <si>
    <t xml:space="preserve">   Multa de rezago de Tenencia Federal</t>
  </si>
  <si>
    <t>8402203</t>
  </si>
  <si>
    <t xml:space="preserve">   Multa de IVA Fiscalizacón</t>
  </si>
  <si>
    <t>8402204</t>
  </si>
  <si>
    <t xml:space="preserve">  Multa de ISR Fiscalizacón</t>
  </si>
  <si>
    <t>8402206</t>
  </si>
  <si>
    <t xml:space="preserve">  Multa IEPS Gasolina y  Diesel Fiscalización</t>
  </si>
  <si>
    <t>8402207</t>
  </si>
  <si>
    <t xml:space="preserve">  Multa de IETU Fiscalizacón</t>
  </si>
  <si>
    <t>8402212</t>
  </si>
  <si>
    <t xml:space="preserve"> Multa por Enajenacion de Bienes Muebles</t>
  </si>
  <si>
    <t>8402214</t>
  </si>
  <si>
    <t xml:space="preserve"> Multa Ley Aduanera</t>
  </si>
  <si>
    <t xml:space="preserve"> Multa por incumplimiento al requerimiento ISR RIF </t>
  </si>
  <si>
    <t xml:space="preserve"> Multa por incumplimiento al requerimiento a la declaracion ISR RIF  </t>
  </si>
  <si>
    <t xml:space="preserve"> Multa por incumplimiento al requerimiento a la declaracion IVA RIF </t>
  </si>
  <si>
    <t>Honorarios</t>
  </si>
  <si>
    <t xml:space="preserve">  Honorarios</t>
  </si>
  <si>
    <t xml:space="preserve">Gastos de ejecución fiscalización </t>
  </si>
  <si>
    <t xml:space="preserve">  Gastos de ejecución fiscalización </t>
  </si>
  <si>
    <t xml:space="preserve">FONDOS DISTINTOS DE PARTICIPACIONES </t>
  </si>
  <si>
    <t>2225230101</t>
  </si>
  <si>
    <t>8501001</t>
  </si>
  <si>
    <t>Fondo para Entidades Federativas  Y Municipios Productores de Hidrocarburos 2022</t>
  </si>
  <si>
    <t>2325230101</t>
  </si>
  <si>
    <t>Fondo para Entidades Federativas  Y Municipios Productores de Hidrocarburos 2023</t>
  </si>
  <si>
    <t>INGRESOS DERIVADOS DE FINANCIAMIENTO</t>
  </si>
  <si>
    <t>Financiamiento a corto plazo</t>
  </si>
  <si>
    <t>2312000218</t>
  </si>
  <si>
    <t>031012</t>
  </si>
  <si>
    <t xml:space="preserve">   Scotiabank  Crédito.300' MDP</t>
  </si>
  <si>
    <t>2312000216</t>
  </si>
  <si>
    <t>031013</t>
  </si>
  <si>
    <t xml:space="preserve">   HSBC -1- Crédito 500´MDP</t>
  </si>
  <si>
    <t>2312000217</t>
  </si>
  <si>
    <t>031014</t>
  </si>
  <si>
    <t xml:space="preserve">   HSBC -2- Crédito 500´MDP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</si>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</sst>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37" fontId="8" fillId="0" borderId="0"/>
  </cellStyleXfs>
  <cellXfs count="9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43" fontId="6" fillId="3" borderId="0" xfId="3" applyFont="1" applyFill="1" applyBorder="1"/>
    <xf numFmtId="3" fontId="6" fillId="3" borderId="2" xfId="4" applyNumberFormat="1" applyFont="1" applyFill="1" applyBorder="1"/>
    <xf numFmtId="3" fontId="6" fillId="3" borderId="0" xfId="4" applyNumberFormat="1" applyFont="1" applyFill="1" applyBorder="1"/>
    <xf numFmtId="0" fontId="9" fillId="0" borderId="0" xfId="2" applyFont="1" applyFill="1" applyBorder="1"/>
    <xf numFmtId="0" fontId="6" fillId="0" borderId="0" xfId="2" applyFont="1" applyFill="1" applyBorder="1"/>
    <xf numFmtId="0" fontId="6" fillId="0" borderId="0" xfId="2" applyFont="1" applyBorder="1"/>
    <xf numFmtId="49" fontId="10" fillId="0" borderId="3" xfId="3" applyNumberFormat="1" applyFont="1" applyFill="1" applyBorder="1" applyAlignment="1">
      <alignment horizontal="center" vertical="center"/>
    </xf>
    <xf numFmtId="43" fontId="10" fillId="0" borderId="4" xfId="3" applyFont="1" applyFill="1" applyBorder="1" applyAlignment="1">
      <alignment vertical="center"/>
    </xf>
    <xf numFmtId="3" fontId="10" fillId="0" borderId="5" xfId="2" applyNumberFormat="1" applyFont="1" applyFill="1" applyBorder="1" applyAlignment="1">
      <alignment vertical="center"/>
    </xf>
    <xf numFmtId="3" fontId="10" fillId="0" borderId="6" xfId="2" applyNumberFormat="1" applyFont="1" applyFill="1" applyBorder="1" applyAlignment="1">
      <alignment vertical="center"/>
    </xf>
    <xf numFmtId="3" fontId="10" fillId="0" borderId="7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0" fillId="4" borderId="3" xfId="3" applyNumberFormat="1" applyFont="1" applyFill="1" applyBorder="1" applyAlignment="1">
      <alignment horizontal="center"/>
    </xf>
    <xf numFmtId="43" fontId="9" fillId="4" borderId="4" xfId="3" applyFont="1" applyFill="1" applyBorder="1"/>
    <xf numFmtId="3" fontId="6" fillId="4" borderId="8" xfId="2" applyNumberFormat="1" applyFont="1" applyFill="1" applyBorder="1"/>
    <xf numFmtId="3" fontId="6" fillId="4" borderId="9" xfId="2" applyNumberFormat="1" applyFont="1" applyFill="1" applyBorder="1"/>
    <xf numFmtId="3" fontId="6" fillId="4" borderId="10" xfId="2" applyNumberFormat="1" applyFont="1" applyFill="1" applyBorder="1"/>
    <xf numFmtId="0" fontId="11" fillId="0" borderId="0" xfId="2" applyFont="1" applyFill="1" applyBorder="1"/>
    <xf numFmtId="0" fontId="10" fillId="0" borderId="0" xfId="2" applyFont="1" applyFill="1" applyBorder="1"/>
    <xf numFmtId="0" fontId="10" fillId="0" borderId="0" xfId="2" applyFont="1" applyBorder="1"/>
    <xf numFmtId="49" fontId="9" fillId="0" borderId="3" xfId="3" applyNumberFormat="1" applyFont="1" applyFill="1" applyBorder="1" applyAlignment="1">
      <alignment horizontal="center"/>
    </xf>
    <xf numFmtId="43" fontId="9" fillId="0" borderId="4" xfId="3" applyFont="1" applyFill="1" applyBorder="1"/>
    <xf numFmtId="3" fontId="9" fillId="0" borderId="11" xfId="2" applyNumberFormat="1" applyFont="1" applyFill="1" applyBorder="1"/>
    <xf numFmtId="3" fontId="9" fillId="0" borderId="12" xfId="2" applyNumberFormat="1" applyFont="1" applyFill="1" applyBorder="1"/>
    <xf numFmtId="0" fontId="9" fillId="0" borderId="0" xfId="2" applyFont="1" applyBorder="1"/>
    <xf numFmtId="3" fontId="9" fillId="0" borderId="13" xfId="2" applyNumberFormat="1" applyFont="1" applyFill="1" applyBorder="1"/>
    <xf numFmtId="3" fontId="9" fillId="0" borderId="9" xfId="2" applyNumberFormat="1" applyFont="1" applyFill="1" applyBorder="1"/>
    <xf numFmtId="49" fontId="9" fillId="4" borderId="3" xfId="3" applyNumberFormat="1" applyFont="1" applyFill="1" applyBorder="1" applyAlignment="1">
      <alignment horizontal="center"/>
    </xf>
    <xf numFmtId="3" fontId="6" fillId="4" borderId="14" xfId="2" applyNumberFormat="1" applyFont="1" applyFill="1" applyBorder="1"/>
    <xf numFmtId="3" fontId="9" fillId="0" borderId="8" xfId="2" applyNumberFormat="1" applyFont="1" applyFill="1" applyBorder="1"/>
    <xf numFmtId="3" fontId="9" fillId="0" borderId="14" xfId="2" applyNumberFormat="1" applyFont="1" applyFill="1" applyBorder="1"/>
    <xf numFmtId="49" fontId="11" fillId="4" borderId="3" xfId="3" applyNumberFormat="1" applyFont="1" applyFill="1" applyBorder="1" applyAlignment="1">
      <alignment horizontal="center"/>
    </xf>
    <xf numFmtId="0" fontId="11" fillId="0" borderId="0" xfId="2" applyFont="1" applyBorder="1"/>
    <xf numFmtId="3" fontId="10" fillId="0" borderId="0" xfId="2" applyNumberFormat="1" applyFont="1" applyFill="1" applyBorder="1"/>
    <xf numFmtId="43" fontId="9" fillId="0" borderId="4" xfId="3" applyFont="1" applyFill="1" applyBorder="1" applyAlignment="1">
      <alignment horizontal="left"/>
    </xf>
    <xf numFmtId="49" fontId="11" fillId="4" borderId="3" xfId="3" applyNumberFormat="1" applyFont="1" applyFill="1" applyBorder="1" applyAlignment="1">
      <alignment horizontal="center" vertical="center"/>
    </xf>
    <xf numFmtId="43" fontId="9" fillId="4" borderId="4" xfId="3" applyFont="1" applyFill="1" applyBorder="1" applyAlignment="1">
      <alignment vertical="center" wrapText="1"/>
    </xf>
    <xf numFmtId="3" fontId="6" fillId="4" borderId="8" xfId="2" applyNumberFormat="1" applyFont="1" applyFill="1" applyBorder="1" applyAlignment="1">
      <alignment vertical="center"/>
    </xf>
    <xf numFmtId="3" fontId="6" fillId="4" borderId="14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3" fontId="10" fillId="0" borderId="8" xfId="2" applyNumberFormat="1" applyFont="1" applyFill="1" applyBorder="1" applyAlignment="1">
      <alignment vertical="center"/>
    </xf>
    <xf numFmtId="3" fontId="10" fillId="0" borderId="14" xfId="2" applyNumberFormat="1" applyFont="1" applyFill="1" applyBorder="1" applyAlignment="1">
      <alignment vertical="center"/>
    </xf>
    <xf numFmtId="3" fontId="9" fillId="4" borderId="8" xfId="2" applyNumberFormat="1" applyFont="1" applyFill="1" applyBorder="1"/>
    <xf numFmtId="3" fontId="9" fillId="4" borderId="14" xfId="2" applyNumberFormat="1" applyFont="1" applyFill="1" applyBorder="1"/>
    <xf numFmtId="43" fontId="9" fillId="0" borderId="4" xfId="3" applyFont="1" applyFill="1" applyBorder="1" applyAlignment="1">
      <alignment wrapText="1"/>
    </xf>
    <xf numFmtId="43" fontId="6" fillId="4" borderId="4" xfId="3" applyFont="1" applyFill="1" applyBorder="1"/>
    <xf numFmtId="49" fontId="11" fillId="0" borderId="3" xfId="3" applyNumberFormat="1" applyFont="1" applyFill="1" applyBorder="1" applyAlignment="1">
      <alignment horizontal="center"/>
    </xf>
    <xf numFmtId="49" fontId="10" fillId="0" borderId="3" xfId="3" applyNumberFormat="1" applyFont="1" applyFill="1" applyBorder="1" applyAlignment="1">
      <alignment horizontal="center"/>
    </xf>
    <xf numFmtId="43" fontId="6" fillId="0" borderId="4" xfId="3" applyFont="1" applyFill="1" applyBorder="1"/>
    <xf numFmtId="3" fontId="6" fillId="0" borderId="8" xfId="2" applyNumberFormat="1" applyFont="1" applyFill="1" applyBorder="1"/>
    <xf numFmtId="3" fontId="6" fillId="0" borderId="14" xfId="2" applyNumberFormat="1" applyFont="1" applyFill="1" applyBorder="1"/>
    <xf numFmtId="3" fontId="10" fillId="0" borderId="0" xfId="2" applyNumberFormat="1" applyFont="1" applyFill="1" applyBorder="1" applyAlignment="1">
      <alignment vertical="center"/>
    </xf>
    <xf numFmtId="49" fontId="11" fillId="0" borderId="3" xfId="3" applyNumberFormat="1" applyFont="1" applyFill="1" applyBorder="1" applyAlignment="1">
      <alignment horizontal="center" vertical="center" wrapText="1"/>
    </xf>
    <xf numFmtId="43" fontId="9" fillId="0" borderId="4" xfId="3" applyFont="1" applyFill="1" applyBorder="1" applyAlignment="1">
      <alignment horizontal="left" vertical="center" wrapText="1" indent="1"/>
    </xf>
    <xf numFmtId="3" fontId="9" fillId="0" borderId="15" xfId="2" applyNumberFormat="1" applyFont="1" applyFill="1" applyBorder="1"/>
    <xf numFmtId="43" fontId="6" fillId="0" borderId="4" xfId="3" applyFont="1" applyFill="1" applyBorder="1" applyAlignment="1">
      <alignment horizontal="left" vertical="center" wrapText="1" indent="1"/>
    </xf>
    <xf numFmtId="43" fontId="10" fillId="0" borderId="4" xfId="3" applyFont="1" applyFill="1" applyBorder="1" applyAlignment="1">
      <alignment horizontal="left" vertical="center" wrapText="1"/>
    </xf>
    <xf numFmtId="49" fontId="10" fillId="0" borderId="0" xfId="3" applyNumberFormat="1" applyFont="1" applyFill="1" applyBorder="1" applyAlignment="1">
      <alignment horizontal="center"/>
    </xf>
    <xf numFmtId="3" fontId="10" fillId="0" borderId="16" xfId="2" applyNumberFormat="1" applyFont="1" applyFill="1" applyBorder="1"/>
    <xf numFmtId="43" fontId="10" fillId="0" borderId="4" xfId="3" applyFont="1" applyFill="1" applyBorder="1"/>
    <xf numFmtId="43" fontId="9" fillId="0" borderId="4" xfId="3" applyFont="1" applyFill="1" applyBorder="1" applyAlignment="1">
      <alignment horizontal="left" indent="1"/>
    </xf>
    <xf numFmtId="3" fontId="11" fillId="0" borderId="8" xfId="2" applyNumberFormat="1" applyFont="1" applyFill="1" applyBorder="1"/>
    <xf numFmtId="43" fontId="9" fillId="0" borderId="4" xfId="3" applyFont="1" applyFill="1" applyBorder="1" applyAlignment="1">
      <alignment horizontal="left" indent="2"/>
    </xf>
    <xf numFmtId="3" fontId="9" fillId="0" borderId="2" xfId="2" applyNumberFormat="1" applyFont="1" applyFill="1" applyBorder="1"/>
    <xf numFmtId="3" fontId="9" fillId="0" borderId="17" xfId="2" applyNumberFormat="1" applyFont="1" applyFill="1" applyBorder="1"/>
    <xf numFmtId="3" fontId="10" fillId="0" borderId="8" xfId="2" applyNumberFormat="1" applyFont="1" applyFill="1" applyBorder="1"/>
    <xf numFmtId="3" fontId="9" fillId="0" borderId="0" xfId="2" applyNumberFormat="1" applyFont="1" applyFill="1" applyBorder="1"/>
    <xf numFmtId="0" fontId="9" fillId="5" borderId="0" xfId="2" applyFont="1" applyFill="1" applyBorder="1"/>
    <xf numFmtId="4" fontId="9" fillId="0" borderId="0" xfId="2" applyNumberFormat="1" applyFont="1" applyFill="1" applyBorder="1"/>
    <xf numFmtId="43" fontId="9" fillId="0" borderId="4" xfId="3" applyFont="1" applyFill="1" applyBorder="1" applyAlignment="1">
      <alignment horizontal="left" vertical="top" indent="2"/>
    </xf>
    <xf numFmtId="49" fontId="9" fillId="0" borderId="3" xfId="3" applyNumberFormat="1" applyFont="1" applyFill="1" applyBorder="1" applyAlignment="1">
      <alignment horizontal="center" vertical="top"/>
    </xf>
    <xf numFmtId="43" fontId="9" fillId="0" borderId="4" xfId="3" applyFont="1" applyFill="1" applyBorder="1" applyAlignment="1">
      <alignment horizontal="left" vertical="top" wrapText="1" indent="2"/>
    </xf>
    <xf numFmtId="43" fontId="9" fillId="0" borderId="18" xfId="3" applyFont="1" applyFill="1" applyBorder="1" applyAlignment="1">
      <alignment horizontal="left" indent="2"/>
    </xf>
    <xf numFmtId="43" fontId="9" fillId="0" borderId="18" xfId="3" applyFont="1" applyFill="1" applyBorder="1" applyAlignment="1">
      <alignment horizontal="left" vertical="top" indent="2"/>
    </xf>
    <xf numFmtId="3" fontId="11" fillId="0" borderId="14" xfId="2" applyNumberFormat="1" applyFont="1" applyFill="1" applyBorder="1"/>
    <xf numFmtId="43" fontId="11" fillId="0" borderId="18" xfId="3" applyFont="1" applyFill="1" applyBorder="1" applyAlignment="1">
      <alignment horizontal="left" indent="2"/>
    </xf>
    <xf numFmtId="43" fontId="9" fillId="0" borderId="18" xfId="3" applyFont="1" applyFill="1" applyBorder="1"/>
    <xf numFmtId="49" fontId="9" fillId="0" borderId="3" xfId="3" quotePrefix="1" applyNumberFormat="1" applyFont="1" applyFill="1" applyBorder="1" applyAlignment="1">
      <alignment horizontal="center"/>
    </xf>
    <xf numFmtId="43" fontId="11" fillId="0" borderId="18" xfId="3" applyFont="1" applyFill="1" applyBorder="1" applyAlignment="1">
      <alignment horizontal="left" vertical="center" indent="2"/>
    </xf>
    <xf numFmtId="3" fontId="11" fillId="0" borderId="14" xfId="2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Border="1"/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/>
    <xf numFmtId="4" fontId="6" fillId="0" borderId="0" xfId="0" applyNumberFormat="1" applyFont="1" applyBorder="1"/>
    <xf numFmtId="0" fontId="6" fillId="0" borderId="0" xfId="0" applyFont="1" applyFill="1"/>
    <xf numFmtId="0" fontId="6" fillId="0" borderId="0" xfId="0" applyFont="1"/>
  </cellXfs>
  <cellStyles count="5">
    <cellStyle name="Millares" xfId="1" builtinId="3"/>
    <cellStyle name="Millares 10" xfId="3"/>
    <cellStyle name="Normal" xfId="0" builtinId="0"/>
    <cellStyle name="Normal 2" xfId="2"/>
    <cellStyle name="Normal_OCT-20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B284"/>
  <sheetViews>
    <sheetView showGridLines="0" tabSelected="1" zoomScaleNormal="100" zoomScaleSheetLayoutView="90" workbookViewId="0">
      <selection activeCell="C284" sqref="C284"/>
    </sheetView>
  </sheetViews>
  <sheetFormatPr baseColWidth="10" defaultColWidth="11.42578125" defaultRowHeight="12" customHeight="1" x14ac:dyDescent="0.2"/>
  <cols>
    <col min="1" max="1" width="13" style="96" customWidth="1"/>
    <col min="2" max="2" width="15.28515625" style="97" bestFit="1" customWidth="1"/>
    <col min="3" max="3" width="65.140625" style="97" customWidth="1"/>
    <col min="4" max="4" width="14.85546875" style="97" customWidth="1"/>
    <col min="5" max="5" width="14.7109375" style="97" customWidth="1"/>
    <col min="6" max="6" width="15.140625" style="97" customWidth="1"/>
    <col min="7" max="7" width="15.42578125" style="97" customWidth="1"/>
    <col min="8" max="8" width="14.7109375" style="97" customWidth="1"/>
    <col min="9" max="9" width="14.28515625" style="97" customWidth="1"/>
    <col min="10" max="10" width="14.5703125" style="97" customWidth="1"/>
    <col min="11" max="11" width="15" style="97" customWidth="1"/>
    <col min="12" max="12" width="14.85546875" style="97" customWidth="1"/>
    <col min="13" max="15" width="14.7109375" style="97" customWidth="1"/>
    <col min="16" max="16" width="17.28515625" style="97" bestFit="1" customWidth="1"/>
    <col min="17" max="17" width="14.42578125" style="96" bestFit="1" customWidth="1"/>
    <col min="18" max="18" width="11.42578125" style="96" customWidth="1"/>
    <col min="19" max="19" width="15.85546875" style="96" bestFit="1" customWidth="1"/>
    <col min="20" max="548" width="11.42578125" style="96"/>
    <col min="549" max="16384" width="11.42578125" style="97"/>
  </cols>
  <sheetData>
    <row r="1" spans="1:548" s="5" customFormat="1" ht="40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</row>
    <row r="2" spans="1:548" s="13" customFormat="1" ht="5.0999999999999996" customHeight="1" x14ac:dyDescent="0.3">
      <c r="A2" s="6"/>
      <c r="B2" s="7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</row>
    <row r="3" spans="1:548" s="21" customFormat="1" ht="15.75" customHeight="1" x14ac:dyDescent="0.35">
      <c r="A3" s="14"/>
      <c r="B3" s="14"/>
      <c r="C3" s="15" t="s">
        <v>16</v>
      </c>
      <c r="D3" s="16">
        <f>D4+D7+D9+D12+D14+D19</f>
        <v>696167497</v>
      </c>
      <c r="E3" s="16">
        <f t="shared" ref="E3:L3" si="0">E4+E7+E9+E12+E14+E19</f>
        <v>501183410</v>
      </c>
      <c r="F3" s="16">
        <f t="shared" si="0"/>
        <v>449041540</v>
      </c>
      <c r="G3" s="17">
        <f t="shared" si="0"/>
        <v>506629975</v>
      </c>
      <c r="H3" s="16">
        <f t="shared" si="0"/>
        <v>475388831</v>
      </c>
      <c r="I3" s="16">
        <f t="shared" si="0"/>
        <v>567391118</v>
      </c>
      <c r="J3" s="16">
        <f t="shared" si="0"/>
        <v>521894120</v>
      </c>
      <c r="K3" s="16">
        <f t="shared" si="0"/>
        <v>501252271</v>
      </c>
      <c r="L3" s="16">
        <f t="shared" si="0"/>
        <v>506679955</v>
      </c>
      <c r="M3" s="16">
        <f>M4+M7+M9+M12+M14+M19</f>
        <v>507482180</v>
      </c>
      <c r="N3" s="16">
        <f t="shared" ref="N3" si="1">N4+N7+N9+N12+N14+N19</f>
        <v>481700168</v>
      </c>
      <c r="O3" s="16">
        <f>O4+O7+O9+O12+O14+O19</f>
        <v>573863901</v>
      </c>
      <c r="P3" s="18">
        <f>SUM(D3:O3)</f>
        <v>6288674966</v>
      </c>
      <c r="Q3" s="19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</row>
    <row r="4" spans="1:548" s="29" customFormat="1" x14ac:dyDescent="0.3">
      <c r="A4" s="22"/>
      <c r="B4" s="22"/>
      <c r="C4" s="23" t="s">
        <v>17</v>
      </c>
      <c r="D4" s="24">
        <f t="shared" ref="D4:O4" si="2">SUM(D5:D6)</f>
        <v>23371909</v>
      </c>
      <c r="E4" s="25">
        <f t="shared" si="2"/>
        <v>22806819</v>
      </c>
      <c r="F4" s="25">
        <f t="shared" si="2"/>
        <v>20576212</v>
      </c>
      <c r="G4" s="25">
        <f t="shared" si="2"/>
        <v>20826731</v>
      </c>
      <c r="H4" s="25">
        <f t="shared" si="2"/>
        <v>20436426</v>
      </c>
      <c r="I4" s="25">
        <f t="shared" si="2"/>
        <v>22562581</v>
      </c>
      <c r="J4" s="25">
        <f t="shared" si="2"/>
        <v>18235157</v>
      </c>
      <c r="K4" s="25">
        <f t="shared" si="2"/>
        <v>18140716</v>
      </c>
      <c r="L4" s="25">
        <f t="shared" si="2"/>
        <v>19502461</v>
      </c>
      <c r="M4" s="25">
        <f t="shared" si="2"/>
        <v>18132368</v>
      </c>
      <c r="N4" s="25">
        <f>SUM(N5:N6)</f>
        <v>19312374</v>
      </c>
      <c r="O4" s="25">
        <f t="shared" si="2"/>
        <v>19402812</v>
      </c>
      <c r="P4" s="26">
        <f t="shared" ref="P4:P65" si="3">SUM(D4:O4)</f>
        <v>243306566</v>
      </c>
      <c r="Q4" s="27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</row>
    <row r="5" spans="1:548" s="34" customFormat="1" x14ac:dyDescent="0.3">
      <c r="A5" s="30" t="s">
        <v>18</v>
      </c>
      <c r="B5" s="30" t="s">
        <v>19</v>
      </c>
      <c r="C5" s="31" t="s">
        <v>20</v>
      </c>
      <c r="D5" s="32">
        <v>2879359</v>
      </c>
      <c r="E5" s="33">
        <v>3559381</v>
      </c>
      <c r="F5" s="33">
        <v>3688786</v>
      </c>
      <c r="G5" s="33">
        <v>3288253</v>
      </c>
      <c r="H5" s="33">
        <v>3136680</v>
      </c>
      <c r="I5" s="33">
        <v>3527608</v>
      </c>
      <c r="J5" s="33">
        <v>3232923</v>
      </c>
      <c r="K5" s="33">
        <v>3610763</v>
      </c>
      <c r="L5" s="33">
        <v>3371559</v>
      </c>
      <c r="M5" s="33">
        <v>3430017</v>
      </c>
      <c r="N5" s="33">
        <v>3150663</v>
      </c>
      <c r="O5" s="33">
        <v>3267399</v>
      </c>
      <c r="P5" s="33">
        <f t="shared" si="3"/>
        <v>40143391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</row>
    <row r="6" spans="1:548" s="34" customFormat="1" x14ac:dyDescent="0.3">
      <c r="A6" s="30" t="s">
        <v>18</v>
      </c>
      <c r="B6" s="30" t="s">
        <v>21</v>
      </c>
      <c r="C6" s="31" t="s">
        <v>22</v>
      </c>
      <c r="D6" s="35">
        <v>20492550</v>
      </c>
      <c r="E6" s="36">
        <v>19247438</v>
      </c>
      <c r="F6" s="36">
        <v>16887426</v>
      </c>
      <c r="G6" s="36">
        <v>17538478</v>
      </c>
      <c r="H6" s="36">
        <v>17299746</v>
      </c>
      <c r="I6" s="36">
        <v>19034973</v>
      </c>
      <c r="J6" s="36">
        <v>15002234</v>
      </c>
      <c r="K6" s="36">
        <v>14529953</v>
      </c>
      <c r="L6" s="36">
        <v>16130902</v>
      </c>
      <c r="M6" s="36">
        <v>14702351</v>
      </c>
      <c r="N6" s="36">
        <v>16161711</v>
      </c>
      <c r="O6" s="36">
        <v>16135413</v>
      </c>
      <c r="P6" s="36">
        <f t="shared" si="3"/>
        <v>203163175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</row>
    <row r="7" spans="1:548" s="29" customFormat="1" x14ac:dyDescent="0.3">
      <c r="A7" s="37"/>
      <c r="B7" s="22"/>
      <c r="C7" s="23" t="s">
        <v>23</v>
      </c>
      <c r="D7" s="24">
        <f t="shared" ref="D7:O7" si="4">SUM(D8:D8)</f>
        <v>6767717</v>
      </c>
      <c r="E7" s="38">
        <f t="shared" si="4"/>
        <v>5963764</v>
      </c>
      <c r="F7" s="38">
        <f t="shared" si="4"/>
        <v>6590524</v>
      </c>
      <c r="G7" s="38">
        <f t="shared" si="4"/>
        <v>4784665</v>
      </c>
      <c r="H7" s="38">
        <f t="shared" si="4"/>
        <v>5736930</v>
      </c>
      <c r="I7" s="38">
        <f t="shared" si="4"/>
        <v>5418747</v>
      </c>
      <c r="J7" s="38">
        <f t="shared" si="4"/>
        <v>4956331</v>
      </c>
      <c r="K7" s="38">
        <f t="shared" si="4"/>
        <v>5578619</v>
      </c>
      <c r="L7" s="38">
        <f t="shared" si="4"/>
        <v>4956244</v>
      </c>
      <c r="M7" s="38">
        <f t="shared" si="4"/>
        <v>5148939</v>
      </c>
      <c r="N7" s="38">
        <f t="shared" si="4"/>
        <v>4845087</v>
      </c>
      <c r="O7" s="38">
        <f t="shared" si="4"/>
        <v>6132166</v>
      </c>
      <c r="P7" s="38">
        <f t="shared" si="3"/>
        <v>66879733</v>
      </c>
      <c r="Q7" s="2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</row>
    <row r="8" spans="1:548" s="34" customFormat="1" x14ac:dyDescent="0.3">
      <c r="A8" s="30" t="s">
        <v>18</v>
      </c>
      <c r="B8" s="30" t="s">
        <v>24</v>
      </c>
      <c r="C8" s="31" t="s">
        <v>25</v>
      </c>
      <c r="D8" s="39">
        <v>6767717</v>
      </c>
      <c r="E8" s="40">
        <v>5963764</v>
      </c>
      <c r="F8" s="40">
        <v>6590524</v>
      </c>
      <c r="G8" s="40">
        <v>4784665</v>
      </c>
      <c r="H8" s="40">
        <v>5736930</v>
      </c>
      <c r="I8" s="40">
        <v>5418747</v>
      </c>
      <c r="J8" s="40">
        <v>4956331</v>
      </c>
      <c r="K8" s="40">
        <v>5578619</v>
      </c>
      <c r="L8" s="40">
        <v>4956244</v>
      </c>
      <c r="M8" s="40">
        <v>5148939</v>
      </c>
      <c r="N8" s="40">
        <v>4845087</v>
      </c>
      <c r="O8" s="40">
        <v>6132166</v>
      </c>
      <c r="P8" s="40">
        <f t="shared" si="3"/>
        <v>66879733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</row>
    <row r="9" spans="1:548" s="42" customFormat="1" x14ac:dyDescent="0.2">
      <c r="A9" s="37"/>
      <c r="B9" s="41"/>
      <c r="C9" s="23" t="s">
        <v>26</v>
      </c>
      <c r="D9" s="24">
        <f t="shared" ref="D9:O9" si="5">D10+D11</f>
        <v>15333679</v>
      </c>
      <c r="E9" s="38">
        <f t="shared" si="5"/>
        <v>8255265</v>
      </c>
      <c r="F9" s="38">
        <f t="shared" si="5"/>
        <v>8465308</v>
      </c>
      <c r="G9" s="38">
        <f t="shared" si="5"/>
        <v>8814174</v>
      </c>
      <c r="H9" s="38">
        <f t="shared" si="5"/>
        <v>9837504</v>
      </c>
      <c r="I9" s="38">
        <f t="shared" si="5"/>
        <v>8086824</v>
      </c>
      <c r="J9" s="38">
        <f t="shared" si="5"/>
        <v>8469578</v>
      </c>
      <c r="K9" s="38">
        <f t="shared" si="5"/>
        <v>11095366</v>
      </c>
      <c r="L9" s="38">
        <f t="shared" si="5"/>
        <v>9146119</v>
      </c>
      <c r="M9" s="38">
        <f t="shared" si="5"/>
        <v>9009356</v>
      </c>
      <c r="N9" s="38">
        <f t="shared" si="5"/>
        <v>8545912</v>
      </c>
      <c r="O9" s="38">
        <f t="shared" si="5"/>
        <v>9781228</v>
      </c>
      <c r="P9" s="38">
        <f t="shared" si="3"/>
        <v>114840313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</row>
    <row r="10" spans="1:548" s="34" customFormat="1" x14ac:dyDescent="0.2">
      <c r="A10" s="30" t="s">
        <v>18</v>
      </c>
      <c r="B10" s="30" t="s">
        <v>27</v>
      </c>
      <c r="C10" s="31" t="s">
        <v>28</v>
      </c>
      <c r="D10" s="39">
        <v>2800499</v>
      </c>
      <c r="E10" s="40">
        <v>2895633</v>
      </c>
      <c r="F10" s="40">
        <v>2607790</v>
      </c>
      <c r="G10" s="40">
        <v>3176394</v>
      </c>
      <c r="H10" s="40">
        <v>3378661</v>
      </c>
      <c r="I10" s="40">
        <v>3185357</v>
      </c>
      <c r="J10" s="40">
        <v>3071497</v>
      </c>
      <c r="K10" s="40">
        <v>3670886</v>
      </c>
      <c r="L10" s="40">
        <v>3825823</v>
      </c>
      <c r="M10" s="40">
        <v>3368939</v>
      </c>
      <c r="N10" s="40">
        <v>3328755</v>
      </c>
      <c r="O10" s="40">
        <v>3591786</v>
      </c>
      <c r="P10" s="40">
        <f t="shared" si="3"/>
        <v>38902020</v>
      </c>
      <c r="Q10" s="11"/>
      <c r="R10" s="11"/>
      <c r="S10" s="4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</row>
    <row r="11" spans="1:548" s="34" customFormat="1" x14ac:dyDescent="0.2">
      <c r="A11" s="30" t="s">
        <v>18</v>
      </c>
      <c r="B11" s="30">
        <v>1320001</v>
      </c>
      <c r="C11" s="31" t="s">
        <v>29</v>
      </c>
      <c r="D11" s="39">
        <v>12533180</v>
      </c>
      <c r="E11" s="40">
        <v>5359632</v>
      </c>
      <c r="F11" s="40">
        <v>5857518</v>
      </c>
      <c r="G11" s="40">
        <v>5637780</v>
      </c>
      <c r="H11" s="40">
        <v>6458843</v>
      </c>
      <c r="I11" s="40">
        <v>4901467</v>
      </c>
      <c r="J11" s="40">
        <v>5398081</v>
      </c>
      <c r="K11" s="40">
        <v>7424480</v>
      </c>
      <c r="L11" s="40">
        <v>5320296</v>
      </c>
      <c r="M11" s="40">
        <v>5640417</v>
      </c>
      <c r="N11" s="40">
        <v>5217157</v>
      </c>
      <c r="O11" s="40">
        <v>6189442</v>
      </c>
      <c r="P11" s="40">
        <f t="shared" si="3"/>
        <v>75938293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</row>
    <row r="12" spans="1:548" s="29" customFormat="1" x14ac:dyDescent="0.3">
      <c r="A12" s="37"/>
      <c r="B12" s="22"/>
      <c r="C12" s="23" t="s">
        <v>30</v>
      </c>
      <c r="D12" s="24">
        <f t="shared" ref="D12:O12" si="6">D13</f>
        <v>647787833</v>
      </c>
      <c r="E12" s="38">
        <f t="shared" si="6"/>
        <v>462247713</v>
      </c>
      <c r="F12" s="38">
        <f t="shared" si="6"/>
        <v>410349095</v>
      </c>
      <c r="G12" s="38">
        <f t="shared" si="6"/>
        <v>470440796</v>
      </c>
      <c r="H12" s="38">
        <f t="shared" si="6"/>
        <v>437676499</v>
      </c>
      <c r="I12" s="38">
        <f t="shared" si="6"/>
        <v>522717417</v>
      </c>
      <c r="J12" s="38">
        <f t="shared" si="6"/>
        <v>485837590</v>
      </c>
      <c r="K12" s="38">
        <f t="shared" si="6"/>
        <v>461782900</v>
      </c>
      <c r="L12" s="38">
        <f t="shared" si="6"/>
        <v>470201017</v>
      </c>
      <c r="M12" s="38">
        <f t="shared" si="6"/>
        <v>467099406</v>
      </c>
      <c r="N12" s="38">
        <f t="shared" si="6"/>
        <v>444672852</v>
      </c>
      <c r="O12" s="38">
        <f t="shared" si="6"/>
        <v>535414036</v>
      </c>
      <c r="P12" s="38">
        <f t="shared" si="3"/>
        <v>5816227154</v>
      </c>
      <c r="Q12" s="27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</row>
    <row r="13" spans="1:548" s="34" customFormat="1" x14ac:dyDescent="0.3">
      <c r="A13" s="30" t="s">
        <v>18</v>
      </c>
      <c r="B13" s="30" t="s">
        <v>31</v>
      </c>
      <c r="C13" s="31" t="s">
        <v>32</v>
      </c>
      <c r="D13" s="39">
        <v>647787833</v>
      </c>
      <c r="E13" s="40">
        <v>462247713</v>
      </c>
      <c r="F13" s="40">
        <v>410349095</v>
      </c>
      <c r="G13" s="40">
        <v>470440796</v>
      </c>
      <c r="H13" s="40">
        <v>437676499</v>
      </c>
      <c r="I13" s="40">
        <v>522717417</v>
      </c>
      <c r="J13" s="40">
        <v>485837590</v>
      </c>
      <c r="K13" s="40">
        <v>461782900</v>
      </c>
      <c r="L13" s="40">
        <v>470201017</v>
      </c>
      <c r="M13" s="40">
        <v>467099406</v>
      </c>
      <c r="N13" s="40">
        <v>444672852</v>
      </c>
      <c r="O13" s="40">
        <v>535414036</v>
      </c>
      <c r="P13" s="40">
        <f t="shared" si="3"/>
        <v>5816227154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</row>
    <row r="14" spans="1:548" s="29" customFormat="1" x14ac:dyDescent="0.3">
      <c r="A14" s="37"/>
      <c r="B14" s="22"/>
      <c r="C14" s="23" t="s">
        <v>33</v>
      </c>
      <c r="D14" s="24">
        <f t="shared" ref="D14:O14" si="7">SUM(D15:D18)</f>
        <v>2698369</v>
      </c>
      <c r="E14" s="38">
        <f t="shared" si="7"/>
        <v>1819489</v>
      </c>
      <c r="F14" s="38">
        <f t="shared" si="7"/>
        <v>2943988</v>
      </c>
      <c r="G14" s="38">
        <f t="shared" si="7"/>
        <v>1622356</v>
      </c>
      <c r="H14" s="38">
        <f t="shared" si="7"/>
        <v>1531188</v>
      </c>
      <c r="I14" s="38">
        <f t="shared" si="7"/>
        <v>8497820</v>
      </c>
      <c r="J14" s="38">
        <f t="shared" si="7"/>
        <v>4333192</v>
      </c>
      <c r="K14" s="38">
        <f t="shared" si="7"/>
        <v>4552119</v>
      </c>
      <c r="L14" s="38">
        <f t="shared" si="7"/>
        <v>2831321</v>
      </c>
      <c r="M14" s="38">
        <f t="shared" si="7"/>
        <v>8025655</v>
      </c>
      <c r="N14" s="38">
        <f t="shared" si="7"/>
        <v>4244802</v>
      </c>
      <c r="O14" s="38">
        <f t="shared" si="7"/>
        <v>3094443</v>
      </c>
      <c r="P14" s="38">
        <f t="shared" si="3"/>
        <v>46194742</v>
      </c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</row>
    <row r="15" spans="1:548" s="34" customFormat="1" x14ac:dyDescent="0.3">
      <c r="A15" s="30" t="s">
        <v>18</v>
      </c>
      <c r="B15" s="30" t="s">
        <v>34</v>
      </c>
      <c r="C15" s="44" t="s">
        <v>35</v>
      </c>
      <c r="D15" s="39">
        <v>2278454</v>
      </c>
      <c r="E15" s="40">
        <v>1501922</v>
      </c>
      <c r="F15" s="40">
        <v>2271010</v>
      </c>
      <c r="G15" s="40">
        <v>1079055</v>
      </c>
      <c r="H15" s="40">
        <v>1168552</v>
      </c>
      <c r="I15" s="40">
        <v>8199330</v>
      </c>
      <c r="J15" s="40">
        <v>4083785</v>
      </c>
      <c r="K15" s="40">
        <v>4273613</v>
      </c>
      <c r="L15" s="40">
        <v>2548017</v>
      </c>
      <c r="M15" s="40">
        <v>7635051</v>
      </c>
      <c r="N15" s="40">
        <v>3894201</v>
      </c>
      <c r="O15" s="40">
        <v>2836694</v>
      </c>
      <c r="P15" s="40">
        <f t="shared" si="3"/>
        <v>41769684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</row>
    <row r="16" spans="1:548" s="34" customFormat="1" x14ac:dyDescent="0.3">
      <c r="A16" s="30" t="s">
        <v>18</v>
      </c>
      <c r="B16" s="30" t="s">
        <v>36</v>
      </c>
      <c r="C16" s="44" t="s">
        <v>37</v>
      </c>
      <c r="D16" s="39">
        <v>357997</v>
      </c>
      <c r="E16" s="40">
        <v>258589</v>
      </c>
      <c r="F16" s="40">
        <v>563009</v>
      </c>
      <c r="G16" s="40">
        <v>430560</v>
      </c>
      <c r="H16" s="40">
        <v>287185</v>
      </c>
      <c r="I16" s="40">
        <v>214170</v>
      </c>
      <c r="J16" s="40">
        <v>181932</v>
      </c>
      <c r="K16" s="40">
        <v>215760</v>
      </c>
      <c r="L16" s="40">
        <v>224079</v>
      </c>
      <c r="M16" s="40">
        <v>307587</v>
      </c>
      <c r="N16" s="40">
        <v>279687</v>
      </c>
      <c r="O16" s="40">
        <v>202238</v>
      </c>
      <c r="P16" s="40">
        <f t="shared" si="3"/>
        <v>3522793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</row>
    <row r="17" spans="1:548" s="34" customFormat="1" x14ac:dyDescent="0.3">
      <c r="A17" s="30" t="s">
        <v>18</v>
      </c>
      <c r="B17" s="30" t="s">
        <v>38</v>
      </c>
      <c r="C17" s="44" t="s">
        <v>39</v>
      </c>
      <c r="D17" s="39">
        <v>179</v>
      </c>
      <c r="E17" s="40">
        <v>0</v>
      </c>
      <c r="F17" s="40">
        <v>0</v>
      </c>
      <c r="G17" s="40">
        <v>399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179</v>
      </c>
      <c r="N17" s="40">
        <v>0</v>
      </c>
      <c r="O17" s="40"/>
      <c r="P17" s="40">
        <f t="shared" si="3"/>
        <v>757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</row>
    <row r="18" spans="1:548" s="34" customFormat="1" x14ac:dyDescent="0.3">
      <c r="A18" s="30" t="s">
        <v>18</v>
      </c>
      <c r="B18" s="30" t="s">
        <v>40</v>
      </c>
      <c r="C18" s="44" t="s">
        <v>41</v>
      </c>
      <c r="D18" s="39">
        <v>61739</v>
      </c>
      <c r="E18" s="40">
        <v>58978</v>
      </c>
      <c r="F18" s="40">
        <v>109969</v>
      </c>
      <c r="G18" s="40">
        <v>112342</v>
      </c>
      <c r="H18" s="40">
        <v>75451</v>
      </c>
      <c r="I18" s="40">
        <v>84320</v>
      </c>
      <c r="J18" s="40">
        <v>67475</v>
      </c>
      <c r="K18" s="40">
        <v>62746</v>
      </c>
      <c r="L18" s="40">
        <v>59225</v>
      </c>
      <c r="M18" s="40">
        <v>82838</v>
      </c>
      <c r="N18" s="40">
        <v>70914</v>
      </c>
      <c r="O18" s="40">
        <v>55511</v>
      </c>
      <c r="P18" s="40">
        <f t="shared" si="3"/>
        <v>901508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</row>
    <row r="19" spans="1:548" s="50" customFormat="1" ht="32.25" customHeight="1" x14ac:dyDescent="0.25">
      <c r="A19" s="45"/>
      <c r="B19" s="45"/>
      <c r="C19" s="46" t="s">
        <v>42</v>
      </c>
      <c r="D19" s="47">
        <f t="shared" ref="D19:O19" si="8">SUM(D20)</f>
        <v>207990</v>
      </c>
      <c r="E19" s="48">
        <f t="shared" si="8"/>
        <v>90360</v>
      </c>
      <c r="F19" s="48">
        <f t="shared" si="8"/>
        <v>116413</v>
      </c>
      <c r="G19" s="48">
        <f t="shared" si="8"/>
        <v>141253</v>
      </c>
      <c r="H19" s="48">
        <f t="shared" si="8"/>
        <v>170284</v>
      </c>
      <c r="I19" s="48">
        <f t="shared" si="8"/>
        <v>107729</v>
      </c>
      <c r="J19" s="48">
        <f t="shared" si="8"/>
        <v>62272</v>
      </c>
      <c r="K19" s="48">
        <f t="shared" si="8"/>
        <v>102551</v>
      </c>
      <c r="L19" s="48">
        <f t="shared" si="8"/>
        <v>42793</v>
      </c>
      <c r="M19" s="48">
        <f t="shared" si="8"/>
        <v>66456</v>
      </c>
      <c r="N19" s="48">
        <f t="shared" si="8"/>
        <v>79141</v>
      </c>
      <c r="O19" s="48">
        <f t="shared" si="8"/>
        <v>39216</v>
      </c>
      <c r="P19" s="48">
        <f t="shared" si="3"/>
        <v>1226458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</row>
    <row r="20" spans="1:548" s="34" customFormat="1" x14ac:dyDescent="0.2">
      <c r="A20" s="30" t="s">
        <v>18</v>
      </c>
      <c r="B20" s="30">
        <v>1910002</v>
      </c>
      <c r="C20" s="44" t="s">
        <v>43</v>
      </c>
      <c r="D20" s="39">
        <v>207990</v>
      </c>
      <c r="E20" s="40">
        <v>90360</v>
      </c>
      <c r="F20" s="40">
        <v>116413</v>
      </c>
      <c r="G20" s="40">
        <v>141253</v>
      </c>
      <c r="H20" s="40">
        <v>170284</v>
      </c>
      <c r="I20" s="40">
        <v>107729</v>
      </c>
      <c r="J20" s="40">
        <v>62272</v>
      </c>
      <c r="K20" s="40">
        <v>102551</v>
      </c>
      <c r="L20" s="40">
        <v>42793</v>
      </c>
      <c r="M20" s="40">
        <v>66456</v>
      </c>
      <c r="N20" s="40">
        <v>79141</v>
      </c>
      <c r="O20" s="40">
        <v>39216</v>
      </c>
      <c r="P20" s="40">
        <f t="shared" si="3"/>
        <v>1226458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</row>
    <row r="21" spans="1:548" s="21" customFormat="1" x14ac:dyDescent="0.25">
      <c r="A21" s="14"/>
      <c r="B21" s="14"/>
      <c r="C21" s="15" t="s">
        <v>44</v>
      </c>
      <c r="D21" s="51">
        <f t="shared" ref="D21:O21" si="9">SUM(D22+D36+D38)</f>
        <v>531530110</v>
      </c>
      <c r="E21" s="52">
        <f t="shared" si="9"/>
        <v>338403996</v>
      </c>
      <c r="F21" s="52">
        <f t="shared" si="9"/>
        <v>407577378</v>
      </c>
      <c r="G21" s="52">
        <f t="shared" si="9"/>
        <v>199003991</v>
      </c>
      <c r="H21" s="52">
        <f t="shared" si="9"/>
        <v>227945128</v>
      </c>
      <c r="I21" s="52">
        <f t="shared" si="9"/>
        <v>200018133.5</v>
      </c>
      <c r="J21" s="52">
        <f t="shared" si="9"/>
        <v>174084562</v>
      </c>
      <c r="K21" s="52">
        <f t="shared" si="9"/>
        <v>242222629</v>
      </c>
      <c r="L21" s="52">
        <f t="shared" si="9"/>
        <v>174142647</v>
      </c>
      <c r="M21" s="52">
        <f t="shared" si="9"/>
        <v>185974326</v>
      </c>
      <c r="N21" s="52">
        <f t="shared" si="9"/>
        <v>170566554.15000001</v>
      </c>
      <c r="O21" s="52">
        <f t="shared" si="9"/>
        <v>226768301</v>
      </c>
      <c r="P21" s="52">
        <f t="shared" si="3"/>
        <v>3078237755.6500001</v>
      </c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</row>
    <row r="22" spans="1:548" s="29" customFormat="1" x14ac:dyDescent="0.2">
      <c r="A22" s="22"/>
      <c r="B22" s="22"/>
      <c r="C22" s="23" t="s">
        <v>45</v>
      </c>
      <c r="D22" s="53">
        <f t="shared" ref="D22:I22" si="10">SUM(D23:D35)</f>
        <v>522474371</v>
      </c>
      <c r="E22" s="54">
        <f t="shared" si="10"/>
        <v>332737073</v>
      </c>
      <c r="F22" s="54">
        <f t="shared" si="10"/>
        <v>399616101</v>
      </c>
      <c r="G22" s="54">
        <f t="shared" si="10"/>
        <v>195540638</v>
      </c>
      <c r="H22" s="54">
        <f t="shared" si="10"/>
        <v>223073408</v>
      </c>
      <c r="I22" s="54">
        <f t="shared" si="10"/>
        <v>194943221.5</v>
      </c>
      <c r="J22" s="54">
        <f t="shared" ref="J22:L22" si="11">SUM(J23:J35)</f>
        <v>168860958</v>
      </c>
      <c r="K22" s="54">
        <f t="shared" si="11"/>
        <v>237632627</v>
      </c>
      <c r="L22" s="54">
        <f t="shared" si="11"/>
        <v>169584558</v>
      </c>
      <c r="M22" s="54">
        <f>SUM(M23:M35)</f>
        <v>177967135</v>
      </c>
      <c r="N22" s="54">
        <f t="shared" ref="N22:O22" si="12">SUM(N23:N35)</f>
        <v>162358337.15000001</v>
      </c>
      <c r="O22" s="54">
        <f t="shared" si="12"/>
        <v>216766240</v>
      </c>
      <c r="P22" s="54">
        <f t="shared" si="3"/>
        <v>3001554667.6500001</v>
      </c>
      <c r="Q22" s="27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</row>
    <row r="23" spans="1:548" s="34" customFormat="1" x14ac:dyDescent="0.2">
      <c r="A23" s="30" t="s">
        <v>18</v>
      </c>
      <c r="B23" s="30" t="s">
        <v>46</v>
      </c>
      <c r="C23" s="31" t="s">
        <v>47</v>
      </c>
      <c r="D23" s="39">
        <v>1630683</v>
      </c>
      <c r="E23" s="40">
        <v>5296229</v>
      </c>
      <c r="F23" s="40">
        <v>2372232</v>
      </c>
      <c r="G23" s="40">
        <v>939151</v>
      </c>
      <c r="H23" s="40">
        <v>7814778</v>
      </c>
      <c r="I23" s="40">
        <v>2302853</v>
      </c>
      <c r="J23" s="40">
        <v>2299464</v>
      </c>
      <c r="K23" s="40">
        <v>1920389</v>
      </c>
      <c r="L23" s="40">
        <v>2735263</v>
      </c>
      <c r="M23" s="40">
        <v>3699764</v>
      </c>
      <c r="N23" s="40">
        <v>1701417</v>
      </c>
      <c r="O23" s="40">
        <v>14951683</v>
      </c>
      <c r="P23" s="40">
        <f t="shared" si="3"/>
        <v>47663906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</row>
    <row r="24" spans="1:548" s="34" customFormat="1" x14ac:dyDescent="0.2">
      <c r="A24" s="30" t="s">
        <v>18</v>
      </c>
      <c r="B24" s="30" t="s">
        <v>48</v>
      </c>
      <c r="C24" s="31" t="s">
        <v>49</v>
      </c>
      <c r="D24" s="39">
        <v>12797861</v>
      </c>
      <c r="E24" s="40">
        <v>13284688</v>
      </c>
      <c r="F24" s="40">
        <v>14050524</v>
      </c>
      <c r="G24" s="40">
        <v>10384511</v>
      </c>
      <c r="H24" s="40">
        <v>12495667</v>
      </c>
      <c r="I24" s="40">
        <v>12476690</v>
      </c>
      <c r="J24" s="40">
        <v>10877109</v>
      </c>
      <c r="K24" s="40">
        <v>12839327</v>
      </c>
      <c r="L24" s="40">
        <v>10788000</v>
      </c>
      <c r="M24" s="40">
        <v>11081922</v>
      </c>
      <c r="N24" s="40">
        <v>9826333</v>
      </c>
      <c r="O24" s="40">
        <v>8950004</v>
      </c>
      <c r="P24" s="40">
        <f t="shared" si="3"/>
        <v>139852636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</row>
    <row r="25" spans="1:548" s="34" customFormat="1" x14ac:dyDescent="0.2">
      <c r="A25" s="30" t="s">
        <v>18</v>
      </c>
      <c r="B25" s="30" t="s">
        <v>50</v>
      </c>
      <c r="C25" s="31" t="s">
        <v>51</v>
      </c>
      <c r="D25" s="39">
        <v>32209350</v>
      </c>
      <c r="E25" s="40">
        <v>31311820</v>
      </c>
      <c r="F25" s="40">
        <v>35473015</v>
      </c>
      <c r="G25" s="40">
        <v>25576854</v>
      </c>
      <c r="H25" s="40">
        <v>32159526</v>
      </c>
      <c r="I25" s="40">
        <v>38939876</v>
      </c>
      <c r="J25" s="40">
        <v>29045858</v>
      </c>
      <c r="K25" s="40">
        <v>39396121</v>
      </c>
      <c r="L25" s="40">
        <v>36335946</v>
      </c>
      <c r="M25" s="40">
        <v>37414381</v>
      </c>
      <c r="N25" s="40">
        <v>38294946</v>
      </c>
      <c r="O25" s="40">
        <v>30412494</v>
      </c>
      <c r="P25" s="40">
        <f t="shared" si="3"/>
        <v>406570187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</row>
    <row r="26" spans="1:548" s="34" customFormat="1" x14ac:dyDescent="0.2">
      <c r="A26" s="30" t="s">
        <v>18</v>
      </c>
      <c r="B26" s="30" t="s">
        <v>52</v>
      </c>
      <c r="C26" s="31" t="s">
        <v>53</v>
      </c>
      <c r="D26" s="39">
        <v>822882</v>
      </c>
      <c r="E26" s="40">
        <v>671696</v>
      </c>
      <c r="F26" s="40">
        <v>1035001</v>
      </c>
      <c r="G26" s="40">
        <v>342101</v>
      </c>
      <c r="H26" s="40">
        <v>782861</v>
      </c>
      <c r="I26" s="40">
        <v>929967</v>
      </c>
      <c r="J26" s="40">
        <v>483583</v>
      </c>
      <c r="K26" s="40">
        <v>1089254</v>
      </c>
      <c r="L26" s="40">
        <v>533461</v>
      </c>
      <c r="M26" s="40">
        <v>646345</v>
      </c>
      <c r="N26" s="40">
        <v>754090</v>
      </c>
      <c r="O26" s="40">
        <v>524779</v>
      </c>
      <c r="P26" s="40">
        <f t="shared" si="3"/>
        <v>8616020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</row>
    <row r="27" spans="1:548" s="34" customFormat="1" x14ac:dyDescent="0.2">
      <c r="A27" s="30" t="s">
        <v>18</v>
      </c>
      <c r="B27" s="30" t="s">
        <v>54</v>
      </c>
      <c r="C27" s="31" t="s">
        <v>55</v>
      </c>
      <c r="D27" s="39">
        <v>595673</v>
      </c>
      <c r="E27" s="40">
        <v>1469913</v>
      </c>
      <c r="F27" s="40">
        <v>2659662</v>
      </c>
      <c r="G27" s="40">
        <v>573586</v>
      </c>
      <c r="H27" s="40">
        <v>947621</v>
      </c>
      <c r="I27" s="40">
        <v>2018322</v>
      </c>
      <c r="J27" s="40">
        <v>1630102</v>
      </c>
      <c r="K27" s="40">
        <v>1973266</v>
      </c>
      <c r="L27" s="40">
        <v>3462533</v>
      </c>
      <c r="M27" s="40">
        <v>6483355</v>
      </c>
      <c r="N27" s="40">
        <v>1260260</v>
      </c>
      <c r="O27" s="40">
        <v>113494</v>
      </c>
      <c r="P27" s="40">
        <f t="shared" si="3"/>
        <v>23187787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</row>
    <row r="28" spans="1:548" s="34" customFormat="1" x14ac:dyDescent="0.2">
      <c r="A28" s="30" t="s">
        <v>18</v>
      </c>
      <c r="B28" s="30" t="s">
        <v>56</v>
      </c>
      <c r="C28" s="31" t="s">
        <v>57</v>
      </c>
      <c r="D28" s="39">
        <v>196090</v>
      </c>
      <c r="E28" s="40">
        <v>213357</v>
      </c>
      <c r="F28" s="40">
        <v>238411</v>
      </c>
      <c r="G28" s="40">
        <v>227949</v>
      </c>
      <c r="H28" s="40">
        <v>241943</v>
      </c>
      <c r="I28" s="40">
        <v>223606</v>
      </c>
      <c r="J28" s="40">
        <v>205684</v>
      </c>
      <c r="K28" s="40">
        <v>251251</v>
      </c>
      <c r="L28" s="40">
        <v>228373</v>
      </c>
      <c r="M28" s="40">
        <v>219656</v>
      </c>
      <c r="N28" s="40">
        <v>246056</v>
      </c>
      <c r="O28" s="40">
        <v>202461</v>
      </c>
      <c r="P28" s="40">
        <f>SUM(D28:O28)</f>
        <v>2694837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</row>
    <row r="29" spans="1:548" s="11" customFormat="1" x14ac:dyDescent="0.2">
      <c r="A29" s="30" t="s">
        <v>18</v>
      </c>
      <c r="B29" s="30" t="s">
        <v>58</v>
      </c>
      <c r="C29" s="31" t="s">
        <v>59</v>
      </c>
      <c r="D29" s="39">
        <v>336569520</v>
      </c>
      <c r="E29" s="40">
        <v>182845350</v>
      </c>
      <c r="F29" s="40">
        <v>233433372</v>
      </c>
      <c r="G29" s="40">
        <v>120325582</v>
      </c>
      <c r="H29" s="40">
        <v>126068779</v>
      </c>
      <c r="I29" s="40">
        <v>115182018</v>
      </c>
      <c r="J29" s="40">
        <v>103886986</v>
      </c>
      <c r="K29" s="40">
        <v>102188138</v>
      </c>
      <c r="L29" s="40">
        <v>75700485</v>
      </c>
      <c r="M29" s="40">
        <v>94516529</v>
      </c>
      <c r="N29" s="40">
        <v>91111441</v>
      </c>
      <c r="O29" s="40">
        <v>135353361</v>
      </c>
      <c r="P29" s="40">
        <f t="shared" si="3"/>
        <v>1717181561</v>
      </c>
    </row>
    <row r="30" spans="1:548" s="11" customFormat="1" x14ac:dyDescent="0.2">
      <c r="A30" s="30" t="s">
        <v>18</v>
      </c>
      <c r="B30" s="30" t="s">
        <v>60</v>
      </c>
      <c r="C30" s="31" t="s">
        <v>61</v>
      </c>
      <c r="D30" s="39">
        <v>561719</v>
      </c>
      <c r="E30" s="40">
        <v>701684</v>
      </c>
      <c r="F30" s="40">
        <v>1641738</v>
      </c>
      <c r="G30" s="40">
        <v>1095356</v>
      </c>
      <c r="H30" s="40">
        <v>1086933</v>
      </c>
      <c r="I30" s="40">
        <v>811040</v>
      </c>
      <c r="J30" s="40">
        <v>2692716</v>
      </c>
      <c r="K30" s="40">
        <v>1718940</v>
      </c>
      <c r="L30" s="40">
        <v>1360951</v>
      </c>
      <c r="M30" s="40">
        <v>3496085</v>
      </c>
      <c r="N30" s="40">
        <v>534796</v>
      </c>
      <c r="O30" s="40">
        <v>5013727</v>
      </c>
      <c r="P30" s="40">
        <f t="shared" si="3"/>
        <v>20715685</v>
      </c>
    </row>
    <row r="31" spans="1:548" s="34" customFormat="1" x14ac:dyDescent="0.2">
      <c r="A31" s="30" t="s">
        <v>18</v>
      </c>
      <c r="B31" s="30" t="s">
        <v>62</v>
      </c>
      <c r="C31" s="31" t="s">
        <v>63</v>
      </c>
      <c r="D31" s="39">
        <v>34804</v>
      </c>
      <c r="E31" s="40">
        <v>51870</v>
      </c>
      <c r="F31" s="40">
        <v>103740</v>
      </c>
      <c r="G31" s="40">
        <v>155610</v>
      </c>
      <c r="H31" s="40">
        <v>223041</v>
      </c>
      <c r="I31" s="40">
        <v>315770</v>
      </c>
      <c r="J31" s="40">
        <v>311220</v>
      </c>
      <c r="K31" s="40">
        <v>51870</v>
      </c>
      <c r="L31" s="40">
        <v>383405</v>
      </c>
      <c r="M31" s="40">
        <v>376110</v>
      </c>
      <c r="N31" s="40">
        <v>1901354</v>
      </c>
      <c r="O31" s="40">
        <v>1666276</v>
      </c>
      <c r="P31" s="40">
        <f t="shared" si="3"/>
        <v>5575070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</row>
    <row r="32" spans="1:548" s="34" customFormat="1" x14ac:dyDescent="0.2">
      <c r="A32" s="30" t="s">
        <v>18</v>
      </c>
      <c r="B32" s="30" t="s">
        <v>64</v>
      </c>
      <c r="C32" s="31" t="s">
        <v>65</v>
      </c>
      <c r="D32" s="39">
        <v>89900017</v>
      </c>
      <c r="E32" s="40">
        <v>48508631</v>
      </c>
      <c r="F32" s="40">
        <v>82994880</v>
      </c>
      <c r="G32" s="40">
        <v>16843074</v>
      </c>
      <c r="H32" s="40">
        <v>6964762</v>
      </c>
      <c r="I32" s="40">
        <v>5133413.5</v>
      </c>
      <c r="J32" s="40">
        <v>3391342</v>
      </c>
      <c r="K32" s="40">
        <v>5101934</v>
      </c>
      <c r="L32" s="40">
        <v>2496463</v>
      </c>
      <c r="M32" s="40">
        <v>2800505</v>
      </c>
      <c r="N32" s="40">
        <v>3509012</v>
      </c>
      <c r="O32" s="40">
        <v>3097835</v>
      </c>
      <c r="P32" s="40">
        <f t="shared" si="3"/>
        <v>270741868.5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</row>
    <row r="33" spans="1:548" s="11" customFormat="1" x14ac:dyDescent="0.2">
      <c r="A33" s="30" t="s">
        <v>18</v>
      </c>
      <c r="B33" s="30">
        <v>4313001</v>
      </c>
      <c r="C33" s="31" t="s">
        <v>66</v>
      </c>
      <c r="D33" s="39">
        <v>46347196</v>
      </c>
      <c r="E33" s="40">
        <v>46640609</v>
      </c>
      <c r="F33" s="40">
        <v>25203561</v>
      </c>
      <c r="G33" s="40">
        <v>18827315</v>
      </c>
      <c r="H33" s="40">
        <v>33340431</v>
      </c>
      <c r="I33" s="40">
        <v>16192145</v>
      </c>
      <c r="J33" s="40">
        <v>13824549</v>
      </c>
      <c r="K33" s="40">
        <v>70252264</v>
      </c>
      <c r="L33" s="40">
        <v>34594476</v>
      </c>
      <c r="M33" s="40">
        <v>15875323</v>
      </c>
      <c r="N33" s="40">
        <v>11763908.15</v>
      </c>
      <c r="O33" s="40">
        <v>15964428</v>
      </c>
      <c r="P33" s="40">
        <f t="shared" si="3"/>
        <v>348826205.14999998</v>
      </c>
    </row>
    <row r="34" spans="1:548" s="11" customFormat="1" ht="24" x14ac:dyDescent="0.2">
      <c r="A34" s="30" t="s">
        <v>18</v>
      </c>
      <c r="B34" s="30">
        <v>4314001</v>
      </c>
      <c r="C34" s="55" t="s">
        <v>67</v>
      </c>
      <c r="D34" s="39">
        <v>270859</v>
      </c>
      <c r="E34" s="40">
        <v>1058148</v>
      </c>
      <c r="F34" s="40">
        <v>0</v>
      </c>
      <c r="G34" s="40">
        <v>28986</v>
      </c>
      <c r="H34" s="40">
        <v>677348</v>
      </c>
      <c r="I34" s="40">
        <v>231425</v>
      </c>
      <c r="J34" s="40">
        <v>28958</v>
      </c>
      <c r="K34" s="40">
        <v>0</v>
      </c>
      <c r="L34" s="40">
        <v>0</v>
      </c>
      <c r="M34" s="40">
        <v>0</v>
      </c>
      <c r="N34" s="40">
        <v>388738</v>
      </c>
      <c r="O34" s="40"/>
      <c r="P34" s="40">
        <f t="shared" si="3"/>
        <v>2684462</v>
      </c>
    </row>
    <row r="35" spans="1:548" s="11" customFormat="1" x14ac:dyDescent="0.2">
      <c r="A35" s="30" t="s">
        <v>18</v>
      </c>
      <c r="B35" s="30" t="s">
        <v>68</v>
      </c>
      <c r="C35" s="31" t="s">
        <v>69</v>
      </c>
      <c r="D35" s="39">
        <v>537717</v>
      </c>
      <c r="E35" s="40">
        <v>683078</v>
      </c>
      <c r="F35" s="40">
        <v>409965</v>
      </c>
      <c r="G35" s="40">
        <v>220563</v>
      </c>
      <c r="H35" s="40">
        <v>269718</v>
      </c>
      <c r="I35" s="40">
        <v>186096</v>
      </c>
      <c r="J35" s="40">
        <v>183387</v>
      </c>
      <c r="K35" s="40">
        <v>849873</v>
      </c>
      <c r="L35" s="40">
        <v>965202</v>
      </c>
      <c r="M35" s="40">
        <v>1357160</v>
      </c>
      <c r="N35" s="40">
        <v>1065986</v>
      </c>
      <c r="O35" s="40">
        <v>515698</v>
      </c>
      <c r="P35" s="40">
        <f t="shared" si="3"/>
        <v>7244443</v>
      </c>
    </row>
    <row r="36" spans="1:548" s="27" customFormat="1" x14ac:dyDescent="0.2">
      <c r="A36" s="41"/>
      <c r="B36" s="41"/>
      <c r="C36" s="56" t="s">
        <v>70</v>
      </c>
      <c r="D36" s="39">
        <f t="shared" ref="D36:O36" si="13">D37</f>
        <v>1958100</v>
      </c>
      <c r="E36" s="40">
        <f t="shared" si="13"/>
        <v>0</v>
      </c>
      <c r="F36" s="40">
        <f t="shared" si="13"/>
        <v>0</v>
      </c>
      <c r="G36" s="40">
        <f t="shared" si="13"/>
        <v>0</v>
      </c>
      <c r="H36" s="40">
        <f t="shared" si="13"/>
        <v>0</v>
      </c>
      <c r="I36" s="40">
        <f t="shared" si="13"/>
        <v>0</v>
      </c>
      <c r="J36" s="40">
        <f t="shared" si="13"/>
        <v>0</v>
      </c>
      <c r="K36" s="40">
        <f t="shared" si="13"/>
        <v>0</v>
      </c>
      <c r="L36" s="40">
        <f t="shared" si="13"/>
        <v>0</v>
      </c>
      <c r="M36" s="40">
        <f t="shared" si="13"/>
        <v>2871096</v>
      </c>
      <c r="N36" s="40">
        <f t="shared" si="13"/>
        <v>1393326</v>
      </c>
      <c r="O36" s="40">
        <f t="shared" si="13"/>
        <v>1393326</v>
      </c>
      <c r="P36" s="40">
        <f t="shared" si="3"/>
        <v>7615848</v>
      </c>
    </row>
    <row r="37" spans="1:548" s="11" customFormat="1" x14ac:dyDescent="0.2">
      <c r="A37" s="30" t="s">
        <v>18</v>
      </c>
      <c r="B37" s="30">
        <v>4410001</v>
      </c>
      <c r="C37" s="31" t="s">
        <v>71</v>
      </c>
      <c r="D37" s="39">
        <v>1958100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2871096</v>
      </c>
      <c r="N37" s="40">
        <v>1393326</v>
      </c>
      <c r="O37" s="40">
        <v>1393326</v>
      </c>
      <c r="P37" s="40">
        <f t="shared" si="3"/>
        <v>7615848</v>
      </c>
    </row>
    <row r="38" spans="1:548" s="29" customFormat="1" x14ac:dyDescent="0.2">
      <c r="A38" s="57"/>
      <c r="B38" s="58"/>
      <c r="C38" s="59" t="s">
        <v>72</v>
      </c>
      <c r="D38" s="39">
        <f t="shared" ref="D38:O38" si="14">SUM(D39:D42)</f>
        <v>7097639</v>
      </c>
      <c r="E38" s="40">
        <f t="shared" si="14"/>
        <v>5666923</v>
      </c>
      <c r="F38" s="40">
        <f t="shared" si="14"/>
        <v>7961277</v>
      </c>
      <c r="G38" s="40">
        <f t="shared" si="14"/>
        <v>3463353</v>
      </c>
      <c r="H38" s="40">
        <f t="shared" si="14"/>
        <v>4871720</v>
      </c>
      <c r="I38" s="40">
        <f t="shared" si="14"/>
        <v>5074912</v>
      </c>
      <c r="J38" s="40">
        <f t="shared" si="14"/>
        <v>5223604</v>
      </c>
      <c r="K38" s="40">
        <f t="shared" si="14"/>
        <v>4590002</v>
      </c>
      <c r="L38" s="40">
        <f t="shared" si="14"/>
        <v>4558089</v>
      </c>
      <c r="M38" s="40">
        <f t="shared" si="14"/>
        <v>5136095</v>
      </c>
      <c r="N38" s="40">
        <f t="shared" si="14"/>
        <v>6814891</v>
      </c>
      <c r="O38" s="40">
        <f t="shared" si="14"/>
        <v>8608735</v>
      </c>
      <c r="P38" s="40">
        <f t="shared" si="3"/>
        <v>69067240</v>
      </c>
      <c r="Q38" s="27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</row>
    <row r="39" spans="1:548" s="34" customFormat="1" x14ac:dyDescent="0.2">
      <c r="A39" s="30" t="s">
        <v>18</v>
      </c>
      <c r="B39" s="30" t="s">
        <v>73</v>
      </c>
      <c r="C39" s="31" t="s">
        <v>74</v>
      </c>
      <c r="D39" s="39">
        <v>4601755</v>
      </c>
      <c r="E39" s="40">
        <v>3205943</v>
      </c>
      <c r="F39" s="40">
        <v>4522124</v>
      </c>
      <c r="G39" s="40">
        <v>2849108</v>
      </c>
      <c r="H39" s="40">
        <v>3687999</v>
      </c>
      <c r="I39" s="40">
        <v>2968360</v>
      </c>
      <c r="J39" s="40">
        <v>3269954</v>
      </c>
      <c r="K39" s="40">
        <v>3652487</v>
      </c>
      <c r="L39" s="40">
        <v>2759893</v>
      </c>
      <c r="M39" s="40">
        <v>3710512</v>
      </c>
      <c r="N39" s="40">
        <v>4294597</v>
      </c>
      <c r="O39" s="40">
        <v>6996220</v>
      </c>
      <c r="P39" s="40">
        <f t="shared" si="3"/>
        <v>46518952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</row>
    <row r="40" spans="1:548" s="34" customFormat="1" x14ac:dyDescent="0.2">
      <c r="A40" s="30" t="s">
        <v>18</v>
      </c>
      <c r="B40" s="30" t="s">
        <v>75</v>
      </c>
      <c r="C40" s="31" t="s">
        <v>76</v>
      </c>
      <c r="D40" s="39">
        <v>2467753</v>
      </c>
      <c r="E40" s="40">
        <v>2394825</v>
      </c>
      <c r="F40" s="40">
        <v>3407014</v>
      </c>
      <c r="G40" s="40">
        <v>593056</v>
      </c>
      <c r="H40" s="40">
        <v>1146913</v>
      </c>
      <c r="I40" s="40">
        <v>2065089</v>
      </c>
      <c r="J40" s="40">
        <v>1914650</v>
      </c>
      <c r="K40" s="40">
        <v>896922</v>
      </c>
      <c r="L40" s="40">
        <v>1757367</v>
      </c>
      <c r="M40" s="40">
        <v>1330071</v>
      </c>
      <c r="N40" s="40">
        <v>2413452</v>
      </c>
      <c r="O40" s="40">
        <v>1584749</v>
      </c>
      <c r="P40" s="40">
        <f t="shared" si="3"/>
        <v>21971861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</row>
    <row r="41" spans="1:548" s="34" customFormat="1" x14ac:dyDescent="0.2">
      <c r="A41" s="30" t="s">
        <v>18</v>
      </c>
      <c r="B41" s="30" t="s">
        <v>77</v>
      </c>
      <c r="C41" s="31" t="s">
        <v>78</v>
      </c>
      <c r="D41" s="39">
        <v>5707</v>
      </c>
      <c r="E41" s="40">
        <v>51478</v>
      </c>
      <c r="F41" s="40">
        <v>14336</v>
      </c>
      <c r="G41" s="40">
        <v>10961</v>
      </c>
      <c r="H41" s="40">
        <v>25427</v>
      </c>
      <c r="I41" s="40">
        <v>32762</v>
      </c>
      <c r="J41" s="40">
        <v>27967</v>
      </c>
      <c r="K41" s="40">
        <v>31957</v>
      </c>
      <c r="L41" s="40">
        <v>33475</v>
      </c>
      <c r="M41" s="40">
        <v>88083</v>
      </c>
      <c r="N41" s="40">
        <v>101013</v>
      </c>
      <c r="O41" s="40">
        <v>20527</v>
      </c>
      <c r="P41" s="40">
        <f t="shared" si="3"/>
        <v>443693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</row>
    <row r="42" spans="1:548" s="34" customFormat="1" x14ac:dyDescent="0.2">
      <c r="A42" s="30" t="s">
        <v>18</v>
      </c>
      <c r="B42" s="30" t="s">
        <v>79</v>
      </c>
      <c r="C42" s="31" t="s">
        <v>80</v>
      </c>
      <c r="D42" s="39">
        <v>22424</v>
      </c>
      <c r="E42" s="40">
        <v>14677</v>
      </c>
      <c r="F42" s="40">
        <v>17803</v>
      </c>
      <c r="G42" s="40">
        <v>10228</v>
      </c>
      <c r="H42" s="40">
        <v>11381</v>
      </c>
      <c r="I42" s="40">
        <v>8701</v>
      </c>
      <c r="J42" s="40">
        <v>11033</v>
      </c>
      <c r="K42" s="40">
        <v>8636</v>
      </c>
      <c r="L42" s="40">
        <v>7354</v>
      </c>
      <c r="M42" s="40">
        <v>7429</v>
      </c>
      <c r="N42" s="40">
        <v>5829</v>
      </c>
      <c r="O42" s="40">
        <v>7239</v>
      </c>
      <c r="P42" s="40">
        <f t="shared" si="3"/>
        <v>132734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</row>
    <row r="43" spans="1:548" s="21" customFormat="1" x14ac:dyDescent="0.25">
      <c r="A43" s="14"/>
      <c r="B43" s="14"/>
      <c r="C43" s="15" t="s">
        <v>81</v>
      </c>
      <c r="D43" s="51">
        <f>SUM(D44)</f>
        <v>19966647</v>
      </c>
      <c r="E43" s="52">
        <f t="shared" ref="E43:O43" si="15">SUM(E44)</f>
        <v>31221691</v>
      </c>
      <c r="F43" s="52">
        <f t="shared" si="15"/>
        <v>43800513</v>
      </c>
      <c r="G43" s="52">
        <f t="shared" si="15"/>
        <v>42196880</v>
      </c>
      <c r="H43" s="52">
        <f t="shared" si="15"/>
        <v>67945049</v>
      </c>
      <c r="I43" s="52">
        <f t="shared" si="15"/>
        <v>62303391</v>
      </c>
      <c r="J43" s="52">
        <f t="shared" si="15"/>
        <v>62374557</v>
      </c>
      <c r="K43" s="52">
        <f t="shared" si="15"/>
        <v>70189293</v>
      </c>
      <c r="L43" s="52">
        <f t="shared" si="15"/>
        <v>69096449</v>
      </c>
      <c r="M43" s="52">
        <f t="shared" si="15"/>
        <v>76803188</v>
      </c>
      <c r="N43" s="52">
        <f t="shared" si="15"/>
        <v>68216204</v>
      </c>
      <c r="O43" s="52">
        <f t="shared" si="15"/>
        <v>70095700</v>
      </c>
      <c r="P43" s="52">
        <f t="shared" si="3"/>
        <v>684209562</v>
      </c>
      <c r="Q43" s="19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</row>
    <row r="44" spans="1:548" s="29" customFormat="1" x14ac:dyDescent="0.2">
      <c r="A44" s="58"/>
      <c r="B44" s="58"/>
      <c r="C44" s="59" t="s">
        <v>82</v>
      </c>
      <c r="D44" s="60">
        <f t="shared" ref="D44:O44" si="16">SUM(D45:D48)</f>
        <v>19966647</v>
      </c>
      <c r="E44" s="61">
        <f t="shared" si="16"/>
        <v>31221691</v>
      </c>
      <c r="F44" s="61">
        <f t="shared" si="16"/>
        <v>43800513</v>
      </c>
      <c r="G44" s="61">
        <f t="shared" si="16"/>
        <v>42196880</v>
      </c>
      <c r="H44" s="61">
        <f t="shared" si="16"/>
        <v>67945049</v>
      </c>
      <c r="I44" s="61">
        <f t="shared" si="16"/>
        <v>62303391</v>
      </c>
      <c r="J44" s="61">
        <f t="shared" si="16"/>
        <v>62374557</v>
      </c>
      <c r="K44" s="61">
        <f t="shared" si="16"/>
        <v>70189293</v>
      </c>
      <c r="L44" s="61">
        <f t="shared" si="16"/>
        <v>69096449</v>
      </c>
      <c r="M44" s="61">
        <f t="shared" si="16"/>
        <v>76803188</v>
      </c>
      <c r="N44" s="61">
        <f t="shared" si="16"/>
        <v>68216204</v>
      </c>
      <c r="O44" s="61">
        <f t="shared" si="16"/>
        <v>70095700</v>
      </c>
      <c r="P44" s="61">
        <f t="shared" si="3"/>
        <v>684209562</v>
      </c>
      <c r="Q44" s="27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</row>
    <row r="45" spans="1:548" s="11" customFormat="1" x14ac:dyDescent="0.2">
      <c r="A45" s="30" t="s">
        <v>83</v>
      </c>
      <c r="B45" s="30" t="s">
        <v>84</v>
      </c>
      <c r="C45" s="31" t="s">
        <v>85</v>
      </c>
      <c r="D45" s="39">
        <v>9822702</v>
      </c>
      <c r="E45" s="40">
        <v>21963181</v>
      </c>
      <c r="F45" s="40">
        <v>33289172</v>
      </c>
      <c r="G45" s="40">
        <v>36832762</v>
      </c>
      <c r="H45" s="40">
        <v>53199611</v>
      </c>
      <c r="I45" s="40">
        <v>49085904</v>
      </c>
      <c r="J45" s="40">
        <v>44515695</v>
      </c>
      <c r="K45" s="40">
        <v>50492850</v>
      </c>
      <c r="L45" s="40">
        <v>49068764</v>
      </c>
      <c r="M45" s="40">
        <v>55511877</v>
      </c>
      <c r="N45" s="40">
        <v>45295864</v>
      </c>
      <c r="O45" s="40">
        <v>49966312</v>
      </c>
      <c r="P45" s="40">
        <f>SUM(D45:O45)</f>
        <v>499044694</v>
      </c>
    </row>
    <row r="46" spans="1:548" s="11" customFormat="1" x14ac:dyDescent="0.2">
      <c r="A46" s="30" t="s">
        <v>83</v>
      </c>
      <c r="B46" s="30" t="s">
        <v>86</v>
      </c>
      <c r="C46" s="31" t="s">
        <v>87</v>
      </c>
      <c r="D46" s="39">
        <v>2175672</v>
      </c>
      <c r="E46" s="40">
        <v>2086935</v>
      </c>
      <c r="F46" s="40">
        <v>3291354</v>
      </c>
      <c r="G46" s="40">
        <v>-2172121</v>
      </c>
      <c r="H46" s="40">
        <v>5287672</v>
      </c>
      <c r="I46" s="40">
        <v>7798618</v>
      </c>
      <c r="J46" s="40">
        <v>8913365</v>
      </c>
      <c r="K46" s="40">
        <v>10616582</v>
      </c>
      <c r="L46" s="40">
        <v>11202432</v>
      </c>
      <c r="M46" s="40">
        <v>12151118</v>
      </c>
      <c r="N46" s="40">
        <v>12118030</v>
      </c>
      <c r="O46" s="40">
        <v>9948605</v>
      </c>
      <c r="P46" s="40">
        <f>SUM(D46:O46)</f>
        <v>83418262</v>
      </c>
    </row>
    <row r="47" spans="1:548" s="11" customFormat="1" x14ac:dyDescent="0.2">
      <c r="A47" s="30" t="s">
        <v>18</v>
      </c>
      <c r="B47" s="30">
        <v>5111001</v>
      </c>
      <c r="C47" s="31" t="s">
        <v>88</v>
      </c>
      <c r="D47" s="39">
        <v>65831</v>
      </c>
      <c r="E47" s="40">
        <v>180209</v>
      </c>
      <c r="F47" s="40">
        <v>216840</v>
      </c>
      <c r="G47" s="40">
        <v>100214</v>
      </c>
      <c r="H47" s="40">
        <v>198705</v>
      </c>
      <c r="I47" s="40">
        <v>76751</v>
      </c>
      <c r="J47" s="40">
        <v>206419</v>
      </c>
      <c r="K47" s="40">
        <v>378269</v>
      </c>
      <c r="L47" s="40">
        <v>204303</v>
      </c>
      <c r="M47" s="40">
        <v>143679</v>
      </c>
      <c r="N47" s="40">
        <v>434430</v>
      </c>
      <c r="O47" s="40">
        <v>319105</v>
      </c>
      <c r="P47" s="40">
        <f>SUM(D47:O47)</f>
        <v>2524755</v>
      </c>
    </row>
    <row r="48" spans="1:548" s="34" customFormat="1" x14ac:dyDescent="0.2">
      <c r="A48" s="30" t="s">
        <v>83</v>
      </c>
      <c r="B48" s="30">
        <v>5112002</v>
      </c>
      <c r="C48" s="31" t="s">
        <v>89</v>
      </c>
      <c r="D48" s="39">
        <v>7902442</v>
      </c>
      <c r="E48" s="40">
        <v>6991366</v>
      </c>
      <c r="F48" s="40">
        <v>7003147</v>
      </c>
      <c r="G48" s="40">
        <v>7436025</v>
      </c>
      <c r="H48" s="40">
        <v>9259061</v>
      </c>
      <c r="I48" s="40">
        <v>5342118</v>
      </c>
      <c r="J48" s="40">
        <v>8739078</v>
      </c>
      <c r="K48" s="40">
        <v>8701592</v>
      </c>
      <c r="L48" s="40">
        <v>8620950</v>
      </c>
      <c r="M48" s="40">
        <v>8996514</v>
      </c>
      <c r="N48" s="40">
        <v>10367880</v>
      </c>
      <c r="O48" s="40">
        <v>9861678</v>
      </c>
      <c r="P48" s="40">
        <f>SUM(D48:O48)</f>
        <v>99221851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</row>
    <row r="49" spans="1:548" s="21" customFormat="1" x14ac:dyDescent="0.25">
      <c r="A49" s="14"/>
      <c r="B49" s="14"/>
      <c r="C49" s="15" t="s">
        <v>90</v>
      </c>
      <c r="D49" s="51">
        <f>D50</f>
        <v>30961454.219999999</v>
      </c>
      <c r="E49" s="52">
        <f t="shared" ref="E49:G49" si="17">E50</f>
        <v>26665204.050000001</v>
      </c>
      <c r="F49" s="52">
        <f t="shared" si="17"/>
        <v>30986896.960000001</v>
      </c>
      <c r="G49" s="52">
        <f t="shared" si="17"/>
        <v>108021743</v>
      </c>
      <c r="H49" s="52">
        <f t="shared" ref="H49:O49" si="18">H50+H56</f>
        <v>32546938</v>
      </c>
      <c r="I49" s="52">
        <f t="shared" si="18"/>
        <v>27937717</v>
      </c>
      <c r="J49" s="52">
        <f t="shared" si="18"/>
        <v>27814699</v>
      </c>
      <c r="K49" s="52">
        <f t="shared" si="18"/>
        <v>32764179</v>
      </c>
      <c r="L49" s="52">
        <f t="shared" si="18"/>
        <v>27331127</v>
      </c>
      <c r="M49" s="52">
        <f t="shared" si="18"/>
        <v>39846889</v>
      </c>
      <c r="N49" s="52">
        <f t="shared" si="18"/>
        <v>335753939</v>
      </c>
      <c r="O49" s="52">
        <f t="shared" si="18"/>
        <v>25162186</v>
      </c>
      <c r="P49" s="52">
        <f t="shared" si="3"/>
        <v>745792972.23000002</v>
      </c>
      <c r="Q49" s="19"/>
      <c r="R49" s="62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</row>
    <row r="50" spans="1:548" s="29" customFormat="1" x14ac:dyDescent="0.2">
      <c r="A50" s="58"/>
      <c r="B50" s="58"/>
      <c r="C50" s="59" t="s">
        <v>91</v>
      </c>
      <c r="D50" s="60">
        <f t="shared" ref="D50:I50" si="19">D51+D59</f>
        <v>30961454.219999999</v>
      </c>
      <c r="E50" s="61">
        <f t="shared" si="19"/>
        <v>26665204.050000001</v>
      </c>
      <c r="F50" s="61">
        <f t="shared" si="19"/>
        <v>30986896.960000001</v>
      </c>
      <c r="G50" s="61">
        <f t="shared" si="19"/>
        <v>108021743</v>
      </c>
      <c r="H50" s="61">
        <f t="shared" si="19"/>
        <v>29352211</v>
      </c>
      <c r="I50" s="61">
        <f t="shared" si="19"/>
        <v>27937717</v>
      </c>
      <c r="J50" s="61">
        <f>J51+J59</f>
        <v>27814699</v>
      </c>
      <c r="K50" s="61">
        <f>K51+K59</f>
        <v>32764179</v>
      </c>
      <c r="L50" s="61">
        <f>L51+L59</f>
        <v>27199889</v>
      </c>
      <c r="M50" s="61">
        <f>M51+M59</f>
        <v>39846889</v>
      </c>
      <c r="N50" s="61">
        <f t="shared" ref="N50:O50" si="20">N51+N59</f>
        <v>335753939</v>
      </c>
      <c r="O50" s="61">
        <f t="shared" si="20"/>
        <v>25162186</v>
      </c>
      <c r="P50" s="61">
        <f t="shared" si="3"/>
        <v>742467007.23000002</v>
      </c>
      <c r="Q50" s="27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</row>
    <row r="51" spans="1:548" s="42" customFormat="1" x14ac:dyDescent="0.2">
      <c r="A51" s="63"/>
      <c r="B51" s="63"/>
      <c r="C51" s="64" t="s">
        <v>92</v>
      </c>
      <c r="D51" s="65">
        <f>SUM(D52:D55)</f>
        <v>30850708.219999999</v>
      </c>
      <c r="E51" s="65">
        <f t="shared" ref="E51:O51" si="21">SUM(E52:E55)</f>
        <v>26565302.050000001</v>
      </c>
      <c r="F51" s="65">
        <f t="shared" si="21"/>
        <v>30895081.960000001</v>
      </c>
      <c r="G51" s="40">
        <f t="shared" si="21"/>
        <v>107972238</v>
      </c>
      <c r="H51" s="40">
        <f t="shared" si="21"/>
        <v>29272074</v>
      </c>
      <c r="I51" s="40">
        <f t="shared" si="21"/>
        <v>27755275</v>
      </c>
      <c r="J51" s="40">
        <f t="shared" si="21"/>
        <v>27681779</v>
      </c>
      <c r="K51" s="40">
        <f t="shared" si="21"/>
        <v>32623092</v>
      </c>
      <c r="L51" s="40">
        <f t="shared" si="21"/>
        <v>27011029</v>
      </c>
      <c r="M51" s="40">
        <f t="shared" si="21"/>
        <v>39689375</v>
      </c>
      <c r="N51" s="40">
        <f>SUM(N52:N55)</f>
        <v>335651846</v>
      </c>
      <c r="O51" s="40">
        <f t="shared" si="21"/>
        <v>25109149</v>
      </c>
      <c r="P51" s="40">
        <f t="shared" si="3"/>
        <v>741076949.23000002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</row>
    <row r="52" spans="1:548" s="11" customFormat="1" x14ac:dyDescent="0.2">
      <c r="A52" s="30" t="s">
        <v>18</v>
      </c>
      <c r="B52" s="30" t="s">
        <v>93</v>
      </c>
      <c r="C52" s="31" t="s">
        <v>94</v>
      </c>
      <c r="D52" s="39">
        <v>4039549</v>
      </c>
      <c r="E52" s="40">
        <v>4396181</v>
      </c>
      <c r="F52" s="40">
        <v>5071713</v>
      </c>
      <c r="G52" s="40">
        <v>4340224</v>
      </c>
      <c r="H52" s="40">
        <v>4108556</v>
      </c>
      <c r="I52" s="40">
        <v>4147016</v>
      </c>
      <c r="J52" s="40">
        <v>4105699</v>
      </c>
      <c r="K52" s="40">
        <v>5940106</v>
      </c>
      <c r="L52" s="40">
        <v>4095953</v>
      </c>
      <c r="M52" s="40">
        <v>11348453</v>
      </c>
      <c r="N52" s="40">
        <v>313154037</v>
      </c>
      <c r="O52" s="40">
        <v>2476612</v>
      </c>
      <c r="P52" s="40">
        <f t="shared" si="3"/>
        <v>367224099</v>
      </c>
      <c r="Q52" s="27"/>
      <c r="R52" s="28"/>
      <c r="S52" s="28"/>
      <c r="T52" s="28"/>
      <c r="U52" s="28"/>
      <c r="V52" s="28"/>
    </row>
    <row r="53" spans="1:548" s="11" customFormat="1" x14ac:dyDescent="0.2">
      <c r="A53" s="30" t="s">
        <v>95</v>
      </c>
      <c r="B53" s="30" t="s">
        <v>93</v>
      </c>
      <c r="C53" s="31" t="s">
        <v>96</v>
      </c>
      <c r="D53" s="39">
        <v>352989</v>
      </c>
      <c r="E53" s="40">
        <v>398755</v>
      </c>
      <c r="F53" s="40">
        <v>317090</v>
      </c>
      <c r="G53" s="40">
        <v>430376</v>
      </c>
      <c r="H53" s="40">
        <v>412554</v>
      </c>
      <c r="I53" s="40">
        <v>348270</v>
      </c>
      <c r="J53" s="40">
        <v>349914</v>
      </c>
      <c r="K53" s="40">
        <v>415227</v>
      </c>
      <c r="L53" s="40">
        <v>327705</v>
      </c>
      <c r="M53" s="40">
        <v>240690</v>
      </c>
      <c r="N53" s="40">
        <v>378685</v>
      </c>
      <c r="O53" s="40">
        <v>348118</v>
      </c>
      <c r="P53" s="40">
        <f t="shared" si="3"/>
        <v>4320373</v>
      </c>
    </row>
    <row r="54" spans="1:548" s="11" customFormat="1" x14ac:dyDescent="0.2">
      <c r="A54" s="30" t="s">
        <v>18</v>
      </c>
      <c r="B54" s="30" t="s">
        <v>93</v>
      </c>
      <c r="C54" s="31" t="s">
        <v>97</v>
      </c>
      <c r="D54" s="39">
        <v>1417062</v>
      </c>
      <c r="E54" s="40">
        <v>1616632</v>
      </c>
      <c r="F54" s="40">
        <v>2274535</v>
      </c>
      <c r="G54" s="40">
        <v>1625740</v>
      </c>
      <c r="H54" s="40">
        <v>2641026</v>
      </c>
      <c r="I54" s="40">
        <v>2171735</v>
      </c>
      <c r="J54" s="40">
        <v>1830697</v>
      </c>
      <c r="K54" s="40">
        <v>1927376</v>
      </c>
      <c r="L54" s="40">
        <v>2051391</v>
      </c>
      <c r="M54" s="40">
        <v>2476573</v>
      </c>
      <c r="N54" s="40">
        <v>322007</v>
      </c>
      <c r="O54" s="40">
        <v>1983415</v>
      </c>
      <c r="P54" s="40">
        <f t="shared" si="3"/>
        <v>22338189</v>
      </c>
    </row>
    <row r="55" spans="1:548" s="34" customFormat="1" x14ac:dyDescent="0.2">
      <c r="A55" s="30" t="s">
        <v>98</v>
      </c>
      <c r="B55" s="30" t="s">
        <v>99</v>
      </c>
      <c r="C55" s="31" t="s">
        <v>100</v>
      </c>
      <c r="D55" s="39">
        <f>5508320.29+19532787.93</f>
        <v>25041108.219999999</v>
      </c>
      <c r="E55" s="40">
        <f>848974.57+19304759.48</f>
        <v>20153734.050000001</v>
      </c>
      <c r="F55" s="40">
        <f>990282.67+22241461.29</f>
        <v>23231743.960000001</v>
      </c>
      <c r="G55" s="40">
        <v>101575898</v>
      </c>
      <c r="H55" s="40">
        <v>22109938</v>
      </c>
      <c r="I55" s="40">
        <v>21088254</v>
      </c>
      <c r="J55" s="40">
        <v>21395469</v>
      </c>
      <c r="K55" s="40">
        <v>24340383</v>
      </c>
      <c r="L55" s="40">
        <v>20535980</v>
      </c>
      <c r="M55" s="40">
        <f>22377227+3246432</f>
        <v>25623659</v>
      </c>
      <c r="N55" s="40">
        <v>21797117</v>
      </c>
      <c r="O55" s="40">
        <v>20301004</v>
      </c>
      <c r="P55" s="40">
        <f t="shared" si="3"/>
        <v>347194288.23000002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</row>
    <row r="56" spans="1:548" s="42" customFormat="1" x14ac:dyDescent="0.2">
      <c r="A56" s="63"/>
      <c r="B56" s="63"/>
      <c r="C56" s="64" t="s">
        <v>101</v>
      </c>
      <c r="D56" s="65">
        <f t="shared" ref="D56:G56" si="22">SUM(D57)</f>
        <v>0</v>
      </c>
      <c r="E56" s="65">
        <f t="shared" si="22"/>
        <v>0</v>
      </c>
      <c r="F56" s="65">
        <f t="shared" si="22"/>
        <v>0</v>
      </c>
      <c r="G56" s="65">
        <f t="shared" si="22"/>
        <v>0</v>
      </c>
      <c r="H56" s="65">
        <f>SUM(H57)</f>
        <v>3194727</v>
      </c>
      <c r="I56" s="65">
        <f>SUM(I57)</f>
        <v>0</v>
      </c>
      <c r="J56" s="65">
        <f>SUM(J57)</f>
        <v>0</v>
      </c>
      <c r="K56" s="65">
        <f>SUM(K57)</f>
        <v>0</v>
      </c>
      <c r="L56" s="65">
        <f>SUM(L57:L58)</f>
        <v>131238</v>
      </c>
      <c r="M56" s="65">
        <v>0</v>
      </c>
      <c r="N56" s="65">
        <v>0</v>
      </c>
      <c r="O56" s="65">
        <v>0</v>
      </c>
      <c r="P56" s="65">
        <f t="shared" si="3"/>
        <v>3325965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E56" s="27"/>
      <c r="NF56" s="27"/>
      <c r="NG56" s="27"/>
      <c r="NH56" s="27"/>
      <c r="NI56" s="27"/>
      <c r="NJ56" s="27"/>
      <c r="NK56" s="27"/>
      <c r="NL56" s="27"/>
      <c r="NM56" s="27"/>
      <c r="NN56" s="27"/>
      <c r="NO56" s="27"/>
      <c r="NP56" s="27"/>
      <c r="NQ56" s="27"/>
      <c r="NR56" s="27"/>
      <c r="NS56" s="27"/>
      <c r="NT56" s="27"/>
      <c r="NU56" s="27"/>
      <c r="NV56" s="27"/>
      <c r="NW56" s="27"/>
      <c r="NX56" s="27"/>
      <c r="NY56" s="27"/>
      <c r="NZ56" s="27"/>
      <c r="OA56" s="27"/>
      <c r="OB56" s="27"/>
      <c r="OC56" s="27"/>
      <c r="OD56" s="27"/>
      <c r="OE56" s="27"/>
      <c r="OF56" s="27"/>
      <c r="OG56" s="27"/>
      <c r="OH56" s="27"/>
      <c r="OI56" s="27"/>
      <c r="OJ56" s="27"/>
      <c r="OK56" s="27"/>
      <c r="OL56" s="27"/>
      <c r="OM56" s="27"/>
      <c r="ON56" s="27"/>
      <c r="OO56" s="27"/>
      <c r="OP56" s="27"/>
      <c r="OQ56" s="27"/>
      <c r="OR56" s="27"/>
      <c r="OS56" s="27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7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7"/>
      <c r="QP56" s="27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7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7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  <c r="TR56" s="27"/>
      <c r="TS56" s="27"/>
      <c r="TT56" s="27"/>
      <c r="TU56" s="27"/>
      <c r="TV56" s="27"/>
      <c r="TW56" s="27"/>
      <c r="TX56" s="27"/>
      <c r="TY56" s="27"/>
      <c r="TZ56" s="27"/>
      <c r="UA56" s="27"/>
      <c r="UB56" s="27"/>
    </row>
    <row r="57" spans="1:548" s="34" customFormat="1" x14ac:dyDescent="0.2">
      <c r="A57" s="30" t="s">
        <v>18</v>
      </c>
      <c r="B57" s="30" t="s">
        <v>102</v>
      </c>
      <c r="C57" s="31" t="s">
        <v>103</v>
      </c>
      <c r="D57" s="39">
        <v>0</v>
      </c>
      <c r="E57" s="40">
        <v>0</v>
      </c>
      <c r="F57" s="40">
        <v>0</v>
      </c>
      <c r="G57" s="40">
        <v>0</v>
      </c>
      <c r="H57" s="40">
        <v>3194727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 t="shared" si="3"/>
        <v>3194727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</row>
    <row r="58" spans="1:548" s="34" customFormat="1" x14ac:dyDescent="0.2">
      <c r="A58" s="30" t="s">
        <v>104</v>
      </c>
      <c r="B58" s="30" t="s">
        <v>105</v>
      </c>
      <c r="C58" s="31" t="s">
        <v>106</v>
      </c>
      <c r="D58" s="39"/>
      <c r="E58" s="40"/>
      <c r="F58" s="40"/>
      <c r="G58" s="40"/>
      <c r="H58" s="40"/>
      <c r="I58" s="40"/>
      <c r="J58" s="40"/>
      <c r="K58" s="40"/>
      <c r="L58" s="40">
        <v>131238</v>
      </c>
      <c r="M58" s="40">
        <v>0</v>
      </c>
      <c r="N58" s="40">
        <v>0</v>
      </c>
      <c r="O58" s="40">
        <v>0</v>
      </c>
      <c r="P58" s="40">
        <f t="shared" si="3"/>
        <v>131238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</row>
    <row r="59" spans="1:548" s="27" customFormat="1" x14ac:dyDescent="0.2">
      <c r="A59" s="57"/>
      <c r="B59" s="57"/>
      <c r="C59" s="66" t="s">
        <v>72</v>
      </c>
      <c r="D59" s="60">
        <f>D60+D62+D64</f>
        <v>110746</v>
      </c>
      <c r="E59" s="61">
        <f t="shared" ref="E59:K59" si="23">E60+E62+E64</f>
        <v>99902</v>
      </c>
      <c r="F59" s="61">
        <f t="shared" si="23"/>
        <v>91815</v>
      </c>
      <c r="G59" s="61">
        <f t="shared" si="23"/>
        <v>49505</v>
      </c>
      <c r="H59" s="61">
        <f t="shared" si="23"/>
        <v>80137</v>
      </c>
      <c r="I59" s="61">
        <f t="shared" si="23"/>
        <v>182442</v>
      </c>
      <c r="J59" s="61">
        <f t="shared" si="23"/>
        <v>132920</v>
      </c>
      <c r="K59" s="61">
        <f t="shared" si="23"/>
        <v>141087</v>
      </c>
      <c r="L59" s="61">
        <f>L60+L62+L64</f>
        <v>188860</v>
      </c>
      <c r="M59" s="61">
        <f>M60+M62+M64</f>
        <v>157514</v>
      </c>
      <c r="N59" s="61">
        <f t="shared" ref="N59:O59" si="24">N60+N62+N64</f>
        <v>102093</v>
      </c>
      <c r="O59" s="61">
        <f t="shared" si="24"/>
        <v>53037</v>
      </c>
      <c r="P59" s="61">
        <f t="shared" si="3"/>
        <v>1390058</v>
      </c>
    </row>
    <row r="60" spans="1:548" s="42" customFormat="1" x14ac:dyDescent="0.2">
      <c r="A60" s="57"/>
      <c r="B60" s="57"/>
      <c r="C60" s="31" t="s">
        <v>107</v>
      </c>
      <c r="D60" s="39">
        <f t="shared" ref="D60:O60" si="25">SUM(D61:D61)</f>
        <v>16016</v>
      </c>
      <c r="E60" s="40">
        <f t="shared" si="25"/>
        <v>14955</v>
      </c>
      <c r="F60" s="40">
        <f t="shared" si="25"/>
        <v>24047</v>
      </c>
      <c r="G60" s="40">
        <f t="shared" si="25"/>
        <v>4338</v>
      </c>
      <c r="H60" s="40">
        <f t="shared" si="25"/>
        <v>19083</v>
      </c>
      <c r="I60" s="40">
        <f t="shared" si="25"/>
        <v>7908</v>
      </c>
      <c r="J60" s="40">
        <f t="shared" si="25"/>
        <v>2459</v>
      </c>
      <c r="K60" s="40">
        <f t="shared" si="25"/>
        <v>4502</v>
      </c>
      <c r="L60" s="40">
        <f t="shared" si="25"/>
        <v>8809</v>
      </c>
      <c r="M60" s="40">
        <f t="shared" si="25"/>
        <v>5441</v>
      </c>
      <c r="N60" s="40">
        <v>10372</v>
      </c>
      <c r="O60" s="40">
        <f t="shared" si="25"/>
        <v>8064</v>
      </c>
      <c r="P60" s="40">
        <f t="shared" si="3"/>
        <v>125994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  <c r="SO60" s="27"/>
      <c r="SP60" s="27"/>
      <c r="SQ60" s="27"/>
      <c r="SR60" s="27"/>
      <c r="SS60" s="27"/>
      <c r="ST60" s="27"/>
      <c r="SU60" s="27"/>
      <c r="SV60" s="27"/>
      <c r="SW60" s="27"/>
      <c r="SX60" s="27"/>
      <c r="SY60" s="27"/>
      <c r="SZ60" s="27"/>
      <c r="TA60" s="27"/>
      <c r="TB60" s="27"/>
      <c r="TC60" s="27"/>
      <c r="TD60" s="27"/>
      <c r="TE60" s="27"/>
      <c r="TF60" s="27"/>
      <c r="TG60" s="27"/>
      <c r="TH60" s="27"/>
      <c r="TI60" s="27"/>
      <c r="TJ60" s="27"/>
      <c r="TK60" s="27"/>
      <c r="TL60" s="27"/>
      <c r="TM60" s="27"/>
      <c r="TN60" s="27"/>
      <c r="TO60" s="27"/>
      <c r="TP60" s="27"/>
      <c r="TQ60" s="27"/>
      <c r="TR60" s="27"/>
      <c r="TS60" s="27"/>
      <c r="TT60" s="27"/>
      <c r="TU60" s="27"/>
      <c r="TV60" s="27"/>
      <c r="TW60" s="27"/>
      <c r="TX60" s="27"/>
      <c r="TY60" s="27"/>
      <c r="TZ60" s="27"/>
      <c r="UA60" s="27"/>
      <c r="UB60" s="27"/>
    </row>
    <row r="61" spans="1:548" s="34" customFormat="1" x14ac:dyDescent="0.2">
      <c r="A61" s="30" t="s">
        <v>18</v>
      </c>
      <c r="B61" s="30" t="s">
        <v>108</v>
      </c>
      <c r="C61" s="31" t="s">
        <v>109</v>
      </c>
      <c r="D61" s="39">
        <v>16016</v>
      </c>
      <c r="E61" s="40">
        <v>14955</v>
      </c>
      <c r="F61" s="40">
        <v>24047</v>
      </c>
      <c r="G61" s="40">
        <v>4338</v>
      </c>
      <c r="H61" s="40">
        <v>19083</v>
      </c>
      <c r="I61" s="40">
        <v>7908</v>
      </c>
      <c r="J61" s="40">
        <v>2459</v>
      </c>
      <c r="K61" s="40">
        <v>4502</v>
      </c>
      <c r="L61" s="40">
        <v>8809</v>
      </c>
      <c r="M61" s="40">
        <v>5441</v>
      </c>
      <c r="N61" s="40">
        <v>10372</v>
      </c>
      <c r="O61" s="40">
        <v>8064</v>
      </c>
      <c r="P61" s="40">
        <f t="shared" si="3"/>
        <v>125994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</row>
    <row r="62" spans="1:548" s="42" customFormat="1" x14ac:dyDescent="0.2">
      <c r="A62" s="57"/>
      <c r="B62" s="57"/>
      <c r="C62" s="31" t="s">
        <v>110</v>
      </c>
      <c r="D62" s="39">
        <f>SUM(D63)</f>
        <v>87549</v>
      </c>
      <c r="E62" s="40">
        <f t="shared" ref="E62:O62" si="26">SUM(E63)</f>
        <v>76688</v>
      </c>
      <c r="F62" s="40">
        <f t="shared" si="26"/>
        <v>63708</v>
      </c>
      <c r="G62" s="40">
        <f t="shared" si="26"/>
        <v>41733</v>
      </c>
      <c r="H62" s="40">
        <f t="shared" si="26"/>
        <v>58898</v>
      </c>
      <c r="I62" s="40">
        <f t="shared" si="26"/>
        <v>172917</v>
      </c>
      <c r="J62" s="40">
        <f t="shared" si="26"/>
        <v>127766</v>
      </c>
      <c r="K62" s="40">
        <f t="shared" si="26"/>
        <v>135507</v>
      </c>
      <c r="L62" s="40">
        <f t="shared" si="26"/>
        <v>179512</v>
      </c>
      <c r="M62" s="40">
        <f t="shared" si="26"/>
        <v>151534</v>
      </c>
      <c r="N62" s="40">
        <v>90643</v>
      </c>
      <c r="O62" s="40">
        <f t="shared" si="26"/>
        <v>44973</v>
      </c>
      <c r="P62" s="40">
        <f t="shared" si="3"/>
        <v>1231428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7"/>
      <c r="NF62" s="27"/>
      <c r="NG62" s="27"/>
      <c r="NH62" s="27"/>
      <c r="NI62" s="27"/>
      <c r="NJ62" s="27"/>
      <c r="NK62" s="27"/>
      <c r="NL62" s="27"/>
      <c r="NM62" s="27"/>
      <c r="NN62" s="27"/>
      <c r="NO62" s="27"/>
      <c r="NP62" s="27"/>
      <c r="NQ62" s="27"/>
      <c r="NR62" s="27"/>
      <c r="NS62" s="27"/>
      <c r="NT62" s="27"/>
      <c r="NU62" s="27"/>
      <c r="NV62" s="27"/>
      <c r="NW62" s="27"/>
      <c r="NX62" s="27"/>
      <c r="NY62" s="27"/>
      <c r="NZ62" s="27"/>
      <c r="OA62" s="27"/>
      <c r="OB62" s="27"/>
      <c r="OC62" s="27"/>
      <c r="OD62" s="27"/>
      <c r="OE62" s="27"/>
      <c r="OF62" s="27"/>
      <c r="OG62" s="27"/>
      <c r="OH62" s="27"/>
      <c r="OI62" s="27"/>
      <c r="OJ62" s="27"/>
      <c r="OK62" s="27"/>
      <c r="OL62" s="27"/>
      <c r="OM62" s="27"/>
      <c r="ON62" s="27"/>
      <c r="OO62" s="27"/>
      <c r="OP62" s="27"/>
      <c r="OQ62" s="27"/>
      <c r="OR62" s="27"/>
      <c r="OS62" s="27"/>
      <c r="OT62" s="27"/>
      <c r="OU62" s="27"/>
      <c r="OV62" s="27"/>
      <c r="OW62" s="27"/>
      <c r="OX62" s="27"/>
      <c r="OY62" s="27"/>
      <c r="OZ62" s="27"/>
      <c r="PA62" s="27"/>
      <c r="PB62" s="27"/>
      <c r="PC62" s="27"/>
      <c r="PD62" s="27"/>
      <c r="PE62" s="27"/>
      <c r="PF62" s="27"/>
      <c r="PG62" s="27"/>
      <c r="PH62" s="27"/>
      <c r="PI62" s="27"/>
      <c r="PJ62" s="27"/>
      <c r="PK62" s="27"/>
      <c r="PL62" s="27"/>
      <c r="PM62" s="27"/>
      <c r="PN62" s="27"/>
      <c r="PO62" s="27"/>
      <c r="PP62" s="27"/>
      <c r="PQ62" s="27"/>
      <c r="PR62" s="27"/>
      <c r="PS62" s="27"/>
      <c r="PT62" s="27"/>
      <c r="PU62" s="27"/>
      <c r="PV62" s="27"/>
      <c r="PW62" s="27"/>
      <c r="PX62" s="27"/>
      <c r="PY62" s="27"/>
      <c r="PZ62" s="27"/>
      <c r="QA62" s="27"/>
      <c r="QB62" s="27"/>
      <c r="QC62" s="27"/>
      <c r="QD62" s="27"/>
      <c r="QE62" s="27"/>
      <c r="QF62" s="27"/>
      <c r="QG62" s="27"/>
      <c r="QH62" s="27"/>
      <c r="QI62" s="27"/>
      <c r="QJ62" s="27"/>
      <c r="QK62" s="27"/>
      <c r="QL62" s="27"/>
      <c r="QM62" s="27"/>
      <c r="QN62" s="27"/>
      <c r="QO62" s="27"/>
      <c r="QP62" s="27"/>
      <c r="QQ62" s="27"/>
      <c r="QR62" s="27"/>
      <c r="QS62" s="27"/>
      <c r="QT62" s="27"/>
      <c r="QU62" s="27"/>
      <c r="QV62" s="27"/>
      <c r="QW62" s="27"/>
      <c r="QX62" s="27"/>
      <c r="QY62" s="27"/>
      <c r="QZ62" s="27"/>
      <c r="RA62" s="27"/>
      <c r="RB62" s="27"/>
      <c r="RC62" s="27"/>
      <c r="RD62" s="27"/>
      <c r="RE62" s="27"/>
      <c r="RF62" s="27"/>
      <c r="RG62" s="27"/>
      <c r="RH62" s="27"/>
      <c r="RI62" s="27"/>
      <c r="RJ62" s="27"/>
      <c r="RK62" s="27"/>
      <c r="RL62" s="27"/>
      <c r="RM62" s="27"/>
      <c r="RN62" s="27"/>
      <c r="RO62" s="27"/>
      <c r="RP62" s="27"/>
      <c r="RQ62" s="27"/>
      <c r="RR62" s="27"/>
      <c r="RS62" s="27"/>
      <c r="RT62" s="27"/>
      <c r="RU62" s="27"/>
      <c r="RV62" s="27"/>
      <c r="RW62" s="27"/>
      <c r="RX62" s="27"/>
      <c r="RY62" s="27"/>
      <c r="RZ62" s="27"/>
      <c r="SA62" s="27"/>
      <c r="SB62" s="27"/>
      <c r="SC62" s="27"/>
      <c r="SD62" s="27"/>
      <c r="SE62" s="27"/>
      <c r="SF62" s="27"/>
      <c r="SG62" s="27"/>
      <c r="SH62" s="27"/>
      <c r="SI62" s="27"/>
      <c r="SJ62" s="27"/>
      <c r="SK62" s="27"/>
      <c r="SL62" s="27"/>
      <c r="SM62" s="27"/>
      <c r="SN62" s="27"/>
      <c r="SO62" s="27"/>
      <c r="SP62" s="27"/>
      <c r="SQ62" s="27"/>
      <c r="SR62" s="27"/>
      <c r="SS62" s="27"/>
      <c r="ST62" s="27"/>
      <c r="SU62" s="27"/>
      <c r="SV62" s="27"/>
      <c r="SW62" s="27"/>
      <c r="SX62" s="27"/>
      <c r="SY62" s="27"/>
      <c r="SZ62" s="27"/>
      <c r="TA62" s="27"/>
      <c r="TB62" s="27"/>
      <c r="TC62" s="27"/>
      <c r="TD62" s="27"/>
      <c r="TE62" s="27"/>
      <c r="TF62" s="27"/>
      <c r="TG62" s="27"/>
      <c r="TH62" s="27"/>
      <c r="TI62" s="27"/>
      <c r="TJ62" s="27"/>
      <c r="TK62" s="27"/>
      <c r="TL62" s="27"/>
      <c r="TM62" s="27"/>
      <c r="TN62" s="27"/>
      <c r="TO62" s="27"/>
      <c r="TP62" s="27"/>
      <c r="TQ62" s="27"/>
      <c r="TR62" s="27"/>
      <c r="TS62" s="27"/>
      <c r="TT62" s="27"/>
      <c r="TU62" s="27"/>
      <c r="TV62" s="27"/>
      <c r="TW62" s="27"/>
      <c r="TX62" s="27"/>
      <c r="TY62" s="27"/>
      <c r="TZ62" s="27"/>
      <c r="UA62" s="27"/>
      <c r="UB62" s="27"/>
    </row>
    <row r="63" spans="1:548" s="11" customFormat="1" x14ac:dyDescent="0.2">
      <c r="A63" s="30" t="s">
        <v>18</v>
      </c>
      <c r="B63" s="30" t="s">
        <v>111</v>
      </c>
      <c r="C63" s="31" t="s">
        <v>112</v>
      </c>
      <c r="D63" s="39">
        <v>87549</v>
      </c>
      <c r="E63" s="40">
        <v>76688</v>
      </c>
      <c r="F63" s="40">
        <v>63708</v>
      </c>
      <c r="G63" s="40">
        <v>41733</v>
      </c>
      <c r="H63" s="40">
        <v>58898</v>
      </c>
      <c r="I63" s="40">
        <v>172917</v>
      </c>
      <c r="J63" s="40">
        <v>127766</v>
      </c>
      <c r="K63" s="40">
        <v>135507</v>
      </c>
      <c r="L63" s="40">
        <v>179512</v>
      </c>
      <c r="M63" s="40">
        <v>151534</v>
      </c>
      <c r="N63" s="40">
        <v>90643</v>
      </c>
      <c r="O63" s="40">
        <v>44973</v>
      </c>
      <c r="P63" s="40">
        <f t="shared" si="3"/>
        <v>1231428</v>
      </c>
    </row>
    <row r="64" spans="1:548" s="34" customFormat="1" x14ac:dyDescent="0.2">
      <c r="A64" s="30" t="s">
        <v>18</v>
      </c>
      <c r="B64" s="30" t="s">
        <v>113</v>
      </c>
      <c r="C64" s="31" t="s">
        <v>114</v>
      </c>
      <c r="D64" s="39">
        <v>7181</v>
      </c>
      <c r="E64" s="40">
        <v>8259</v>
      </c>
      <c r="F64" s="40">
        <v>4060</v>
      </c>
      <c r="G64" s="40">
        <v>3434</v>
      </c>
      <c r="H64" s="40">
        <v>2156</v>
      </c>
      <c r="I64" s="40">
        <v>1617</v>
      </c>
      <c r="J64" s="40">
        <v>2695</v>
      </c>
      <c r="K64" s="40">
        <v>1078</v>
      </c>
      <c r="L64" s="40">
        <v>539</v>
      </c>
      <c r="M64" s="40">
        <v>539</v>
      </c>
      <c r="N64" s="40">
        <v>1078</v>
      </c>
      <c r="O64" s="40"/>
      <c r="P64" s="40">
        <f t="shared" si="3"/>
        <v>32636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</row>
    <row r="65" spans="1:548" s="29" customFormat="1" ht="24" x14ac:dyDescent="0.2">
      <c r="A65" s="58"/>
      <c r="B65" s="58"/>
      <c r="C65" s="67" t="s">
        <v>115</v>
      </c>
      <c r="D65" s="52">
        <f t="shared" ref="D65:N65" si="27">SUM(D67+D79+D101+D207+D259)</f>
        <v>6055920901</v>
      </c>
      <c r="E65" s="52">
        <f t="shared" si="27"/>
        <v>5710000946</v>
      </c>
      <c r="F65" s="52">
        <f t="shared" si="27"/>
        <v>4964988136</v>
      </c>
      <c r="G65" s="52">
        <f t="shared" si="27"/>
        <v>5390972019</v>
      </c>
      <c r="H65" s="52">
        <f t="shared" si="27"/>
        <v>5401533234</v>
      </c>
      <c r="I65" s="52">
        <f t="shared" si="27"/>
        <v>5524119897</v>
      </c>
      <c r="J65" s="52">
        <f t="shared" si="27"/>
        <v>5978885697</v>
      </c>
      <c r="K65" s="52">
        <f t="shared" si="27"/>
        <v>5752428220</v>
      </c>
      <c r="L65" s="52">
        <f t="shared" si="27"/>
        <v>5020189651</v>
      </c>
      <c r="M65" s="52">
        <f t="shared" si="27"/>
        <v>4792834332</v>
      </c>
      <c r="N65" s="52">
        <f t="shared" si="27"/>
        <v>5797166990</v>
      </c>
      <c r="O65" s="52">
        <f>SUM(O67+O79+O101+O207+O259)</f>
        <v>6902097101</v>
      </c>
      <c r="P65" s="52">
        <f t="shared" si="3"/>
        <v>67291137124</v>
      </c>
      <c r="Q65" s="11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  <c r="JV65" s="28"/>
      <c r="JW65" s="28"/>
      <c r="JX65" s="28"/>
      <c r="JY65" s="28"/>
      <c r="JZ65" s="28"/>
      <c r="KA65" s="28"/>
      <c r="KB65" s="28"/>
      <c r="KC65" s="28"/>
      <c r="KD65" s="28"/>
      <c r="KE65" s="28"/>
      <c r="KF65" s="28"/>
      <c r="KG65" s="28"/>
      <c r="KH65" s="28"/>
      <c r="KI65" s="28"/>
      <c r="KJ65" s="28"/>
      <c r="KK65" s="28"/>
      <c r="KL65" s="28"/>
      <c r="KM65" s="28"/>
      <c r="KN65" s="28"/>
      <c r="KO65" s="28"/>
      <c r="KP65" s="28"/>
      <c r="KQ65" s="28"/>
      <c r="KR65" s="28"/>
      <c r="KS65" s="28"/>
      <c r="KT65" s="28"/>
      <c r="KU65" s="28"/>
      <c r="KV65" s="28"/>
      <c r="KW65" s="28"/>
      <c r="KX65" s="28"/>
      <c r="KY65" s="28"/>
      <c r="KZ65" s="28"/>
      <c r="LA65" s="28"/>
      <c r="LB65" s="28"/>
      <c r="LC65" s="28"/>
      <c r="LD65" s="28"/>
      <c r="LE65" s="28"/>
      <c r="LF65" s="28"/>
      <c r="LG65" s="28"/>
      <c r="LH65" s="28"/>
      <c r="LI65" s="28"/>
      <c r="LJ65" s="28"/>
      <c r="LK65" s="28"/>
      <c r="LL65" s="28"/>
      <c r="LM65" s="28"/>
      <c r="LN65" s="28"/>
      <c r="LO65" s="28"/>
      <c r="LP65" s="28"/>
      <c r="LQ65" s="28"/>
      <c r="LR65" s="28"/>
      <c r="LS65" s="28"/>
      <c r="LT65" s="28"/>
      <c r="LU65" s="28"/>
      <c r="LV65" s="28"/>
      <c r="LW65" s="28"/>
      <c r="LX65" s="28"/>
      <c r="LY65" s="28"/>
      <c r="LZ65" s="28"/>
      <c r="MA65" s="28"/>
      <c r="MB65" s="28"/>
      <c r="MC65" s="28"/>
      <c r="MD65" s="28"/>
      <c r="ME65" s="28"/>
      <c r="MF65" s="28"/>
      <c r="MG65" s="28"/>
      <c r="MH65" s="28"/>
      <c r="MI65" s="28"/>
      <c r="MJ65" s="28"/>
      <c r="MK65" s="28"/>
      <c r="ML65" s="28"/>
      <c r="MM65" s="28"/>
      <c r="MN65" s="28"/>
      <c r="MO65" s="28"/>
      <c r="MP65" s="28"/>
      <c r="MQ65" s="28"/>
      <c r="MR65" s="28"/>
      <c r="MS65" s="28"/>
      <c r="MT65" s="28"/>
      <c r="MU65" s="28"/>
      <c r="MV65" s="28"/>
      <c r="MW65" s="28"/>
      <c r="MX65" s="28"/>
      <c r="MY65" s="28"/>
      <c r="MZ65" s="28"/>
      <c r="NA65" s="28"/>
      <c r="NB65" s="28"/>
      <c r="NC65" s="28"/>
      <c r="ND65" s="28"/>
      <c r="NE65" s="28"/>
      <c r="NF65" s="28"/>
      <c r="NG65" s="28"/>
      <c r="NH65" s="28"/>
      <c r="NI65" s="28"/>
      <c r="NJ65" s="28"/>
      <c r="NK65" s="28"/>
      <c r="NL65" s="28"/>
      <c r="NM65" s="28"/>
      <c r="NN65" s="28"/>
      <c r="NO65" s="28"/>
      <c r="NP65" s="28"/>
      <c r="NQ65" s="28"/>
      <c r="NR65" s="28"/>
      <c r="NS65" s="28"/>
      <c r="NT65" s="28"/>
      <c r="NU65" s="28"/>
      <c r="NV65" s="28"/>
      <c r="NW65" s="28"/>
      <c r="NX65" s="28"/>
      <c r="NY65" s="28"/>
      <c r="NZ65" s="28"/>
      <c r="OA65" s="28"/>
      <c r="OB65" s="28"/>
      <c r="OC65" s="28"/>
      <c r="OD65" s="28"/>
      <c r="OE65" s="28"/>
      <c r="OF65" s="28"/>
      <c r="OG65" s="28"/>
      <c r="OH65" s="28"/>
      <c r="OI65" s="28"/>
      <c r="OJ65" s="28"/>
      <c r="OK65" s="28"/>
      <c r="OL65" s="28"/>
      <c r="OM65" s="28"/>
      <c r="ON65" s="28"/>
      <c r="OO65" s="28"/>
      <c r="OP65" s="28"/>
      <c r="OQ65" s="28"/>
      <c r="OR65" s="28"/>
      <c r="OS65" s="28"/>
      <c r="OT65" s="28"/>
      <c r="OU65" s="28"/>
      <c r="OV65" s="28"/>
      <c r="OW65" s="28"/>
      <c r="OX65" s="28"/>
      <c r="OY65" s="28"/>
      <c r="OZ65" s="28"/>
      <c r="PA65" s="28"/>
      <c r="PB65" s="28"/>
      <c r="PC65" s="28"/>
      <c r="PD65" s="28"/>
      <c r="PE65" s="28"/>
      <c r="PF65" s="28"/>
      <c r="PG65" s="28"/>
      <c r="PH65" s="28"/>
      <c r="PI65" s="28"/>
      <c r="PJ65" s="28"/>
      <c r="PK65" s="28"/>
      <c r="PL65" s="28"/>
      <c r="PM65" s="28"/>
      <c r="PN65" s="28"/>
      <c r="PO65" s="28"/>
      <c r="PP65" s="28"/>
      <c r="PQ65" s="28"/>
      <c r="PR65" s="28"/>
      <c r="PS65" s="28"/>
      <c r="PT65" s="28"/>
      <c r="PU65" s="28"/>
      <c r="PV65" s="28"/>
      <c r="PW65" s="28"/>
      <c r="PX65" s="28"/>
      <c r="PY65" s="28"/>
      <c r="PZ65" s="28"/>
      <c r="QA65" s="28"/>
      <c r="QB65" s="28"/>
      <c r="QC65" s="28"/>
      <c r="QD65" s="28"/>
      <c r="QE65" s="28"/>
      <c r="QF65" s="28"/>
      <c r="QG65" s="28"/>
      <c r="QH65" s="28"/>
      <c r="QI65" s="28"/>
      <c r="QJ65" s="28"/>
      <c r="QK65" s="28"/>
      <c r="QL65" s="28"/>
      <c r="QM65" s="28"/>
      <c r="QN65" s="28"/>
      <c r="QO65" s="28"/>
      <c r="QP65" s="28"/>
      <c r="QQ65" s="28"/>
      <c r="QR65" s="28"/>
      <c r="QS65" s="28"/>
      <c r="QT65" s="28"/>
      <c r="QU65" s="28"/>
      <c r="QV65" s="28"/>
      <c r="QW65" s="28"/>
      <c r="QX65" s="28"/>
      <c r="QY65" s="28"/>
      <c r="QZ65" s="28"/>
      <c r="RA65" s="28"/>
      <c r="RB65" s="28"/>
      <c r="RC65" s="28"/>
      <c r="RD65" s="28"/>
      <c r="RE65" s="28"/>
      <c r="RF65" s="28"/>
      <c r="RG65" s="28"/>
      <c r="RH65" s="28"/>
      <c r="RI65" s="28"/>
      <c r="RJ65" s="28"/>
      <c r="RK65" s="28"/>
      <c r="RL65" s="28"/>
      <c r="RM65" s="28"/>
      <c r="RN65" s="28"/>
      <c r="RO65" s="28"/>
      <c r="RP65" s="28"/>
      <c r="RQ65" s="28"/>
      <c r="RR65" s="28"/>
      <c r="RS65" s="28"/>
      <c r="RT65" s="28"/>
      <c r="RU65" s="28"/>
      <c r="RV65" s="28"/>
      <c r="RW65" s="28"/>
      <c r="RX65" s="28"/>
      <c r="RY65" s="28"/>
      <c r="RZ65" s="28"/>
      <c r="SA65" s="28"/>
      <c r="SB65" s="28"/>
      <c r="SC65" s="28"/>
      <c r="SD65" s="28"/>
      <c r="SE65" s="28"/>
      <c r="SF65" s="28"/>
      <c r="SG65" s="28"/>
      <c r="SH65" s="28"/>
      <c r="SI65" s="28"/>
      <c r="SJ65" s="28"/>
      <c r="SK65" s="28"/>
      <c r="SL65" s="28"/>
      <c r="SM65" s="28"/>
      <c r="SN65" s="28"/>
      <c r="SO65" s="28"/>
      <c r="SP65" s="28"/>
      <c r="SQ65" s="28"/>
      <c r="SR65" s="28"/>
      <c r="SS65" s="28"/>
      <c r="ST65" s="28"/>
      <c r="SU65" s="28"/>
      <c r="SV65" s="28"/>
      <c r="SW65" s="28"/>
      <c r="SX65" s="28"/>
      <c r="SY65" s="28"/>
      <c r="SZ65" s="28"/>
      <c r="TA65" s="28"/>
      <c r="TB65" s="28"/>
      <c r="TC65" s="28"/>
      <c r="TD65" s="28"/>
      <c r="TE65" s="28"/>
      <c r="TF65" s="28"/>
      <c r="TG65" s="28"/>
      <c r="TH65" s="28"/>
      <c r="TI65" s="28"/>
      <c r="TJ65" s="28"/>
      <c r="TK65" s="28"/>
      <c r="TL65" s="28"/>
      <c r="TM65" s="28"/>
      <c r="TN65" s="28"/>
      <c r="TO65" s="28"/>
      <c r="TP65" s="28"/>
      <c r="TQ65" s="28"/>
      <c r="TR65" s="28"/>
      <c r="TS65" s="28"/>
      <c r="TT65" s="28"/>
      <c r="TU65" s="28"/>
      <c r="TV65" s="28"/>
      <c r="TW65" s="28"/>
      <c r="TX65" s="28"/>
      <c r="TY65" s="28"/>
      <c r="TZ65" s="28"/>
      <c r="UA65" s="28"/>
      <c r="UB65" s="28"/>
    </row>
    <row r="66" spans="1:548" s="28" customFormat="1" ht="10.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9"/>
      <c r="Q66" s="11"/>
    </row>
    <row r="67" spans="1:548" s="28" customFormat="1" x14ac:dyDescent="0.2">
      <c r="A67" s="58"/>
      <c r="B67" s="58"/>
      <c r="C67" s="70" t="s">
        <v>116</v>
      </c>
      <c r="D67" s="52">
        <f t="shared" ref="D67:J67" si="28">SUM(D68:D78)</f>
        <v>2502147394</v>
      </c>
      <c r="E67" s="52">
        <f t="shared" si="28"/>
        <v>3074482075</v>
      </c>
      <c r="F67" s="52">
        <f t="shared" si="28"/>
        <v>2122814928</v>
      </c>
      <c r="G67" s="52">
        <f t="shared" si="28"/>
        <v>2835676199</v>
      </c>
      <c r="H67" s="52">
        <f t="shared" si="28"/>
        <v>2564534075</v>
      </c>
      <c r="I67" s="52">
        <f t="shared" si="28"/>
        <v>2583614604</v>
      </c>
      <c r="J67" s="52">
        <f t="shared" si="28"/>
        <v>3237121162</v>
      </c>
      <c r="K67" s="52">
        <f t="shared" ref="K67:M67" si="29">SUM(K68:K78)</f>
        <v>2704675398</v>
      </c>
      <c r="L67" s="52">
        <f t="shared" si="29"/>
        <v>2107693938</v>
      </c>
      <c r="M67" s="52">
        <f t="shared" si="29"/>
        <v>2067270362</v>
      </c>
      <c r="N67" s="52">
        <f>SUM(N68:N78)</f>
        <v>2556141114</v>
      </c>
      <c r="O67" s="52">
        <f>SUM(O68:O78)</f>
        <v>2280024525</v>
      </c>
      <c r="P67" s="52">
        <f>SUM(D67:O67)</f>
        <v>30636195774</v>
      </c>
      <c r="Q67" s="11"/>
    </row>
    <row r="68" spans="1:548" s="34" customFormat="1" x14ac:dyDescent="0.2">
      <c r="A68" s="30" t="s">
        <v>117</v>
      </c>
      <c r="B68" s="30" t="s">
        <v>118</v>
      </c>
      <c r="C68" s="71" t="s">
        <v>119</v>
      </c>
      <c r="D68" s="39">
        <v>1764944580</v>
      </c>
      <c r="E68" s="36">
        <v>2210206965</v>
      </c>
      <c r="F68" s="36">
        <v>1585451461</v>
      </c>
      <c r="G68" s="36">
        <v>2151878379</v>
      </c>
      <c r="H68" s="36">
        <v>2062770053</v>
      </c>
      <c r="I68" s="36">
        <v>2093310266</v>
      </c>
      <c r="J68" s="36">
        <v>1749570777</v>
      </c>
      <c r="K68" s="36">
        <v>2076134024</v>
      </c>
      <c r="L68" s="36">
        <v>1638523401</v>
      </c>
      <c r="M68" s="36">
        <v>1203450046</v>
      </c>
      <c r="N68" s="36">
        <v>1893425947</v>
      </c>
      <c r="O68" s="36">
        <v>1740586969</v>
      </c>
      <c r="P68" s="36">
        <f t="shared" ref="P68:P131" si="30">SUM(D68:O68)</f>
        <v>22170252868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</row>
    <row r="69" spans="1:548" s="34" customFormat="1" x14ac:dyDescent="0.2">
      <c r="A69" s="30" t="s">
        <v>120</v>
      </c>
      <c r="B69" s="30" t="s">
        <v>121</v>
      </c>
      <c r="C69" s="71" t="s">
        <v>122</v>
      </c>
      <c r="D69" s="39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818089671</v>
      </c>
      <c r="K69" s="36">
        <v>138915173</v>
      </c>
      <c r="L69" s="36">
        <v>0</v>
      </c>
      <c r="M69" s="36">
        <v>199582963</v>
      </c>
      <c r="N69" s="36">
        <v>134470914</v>
      </c>
      <c r="O69" s="36">
        <v>73633504</v>
      </c>
      <c r="P69" s="36">
        <f t="shared" si="30"/>
        <v>1364692225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</row>
    <row r="70" spans="1:548" s="34" customFormat="1" x14ac:dyDescent="0.2">
      <c r="A70" s="30" t="s">
        <v>117</v>
      </c>
      <c r="B70" s="30" t="s">
        <v>123</v>
      </c>
      <c r="C70" s="71" t="s">
        <v>124</v>
      </c>
      <c r="D70" s="39">
        <v>88596912</v>
      </c>
      <c r="E70" s="40">
        <v>112413181</v>
      </c>
      <c r="F70" s="40">
        <v>79772640</v>
      </c>
      <c r="G70" s="40">
        <v>107904416</v>
      </c>
      <c r="H70" s="40">
        <v>107784414</v>
      </c>
      <c r="I70" s="40">
        <v>125772088</v>
      </c>
      <c r="J70" s="40">
        <v>91359071</v>
      </c>
      <c r="K70" s="40">
        <v>109018711</v>
      </c>
      <c r="L70" s="40">
        <v>84808686</v>
      </c>
      <c r="M70" s="40">
        <v>65422909</v>
      </c>
      <c r="N70" s="40">
        <v>98751034</v>
      </c>
      <c r="O70" s="40">
        <v>90235260</v>
      </c>
      <c r="P70" s="40">
        <f t="shared" si="30"/>
        <v>1161839322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</row>
    <row r="71" spans="1:548" s="34" customFormat="1" x14ac:dyDescent="0.2">
      <c r="A71" s="30" t="s">
        <v>120</v>
      </c>
      <c r="B71" s="30" t="s">
        <v>125</v>
      </c>
      <c r="C71" s="71" t="s">
        <v>126</v>
      </c>
      <c r="D71" s="39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41669346</v>
      </c>
      <c r="K71" s="40">
        <v>7484437</v>
      </c>
      <c r="L71" s="40">
        <v>0</v>
      </c>
      <c r="M71" s="40">
        <v>10474687</v>
      </c>
      <c r="N71" s="40">
        <v>7390115</v>
      </c>
      <c r="O71" s="40">
        <v>5865796</v>
      </c>
      <c r="P71" s="40">
        <f t="shared" si="30"/>
        <v>72884381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</row>
    <row r="72" spans="1:548" s="34" customFormat="1" x14ac:dyDescent="0.2">
      <c r="A72" s="30" t="s">
        <v>117</v>
      </c>
      <c r="B72" s="30" t="s">
        <v>127</v>
      </c>
      <c r="C72" s="71" t="s">
        <v>128</v>
      </c>
      <c r="D72" s="39">
        <v>33414428</v>
      </c>
      <c r="E72" s="40">
        <v>75091342</v>
      </c>
      <c r="F72" s="40">
        <v>37169615</v>
      </c>
      <c r="G72" s="40">
        <v>37861704</v>
      </c>
      <c r="H72" s="40">
        <v>34051940</v>
      </c>
      <c r="I72" s="40">
        <v>25908929</v>
      </c>
      <c r="J72" s="40">
        <v>41672819</v>
      </c>
      <c r="K72" s="40">
        <v>39855333</v>
      </c>
      <c r="L72" s="40">
        <v>41782014</v>
      </c>
      <c r="M72" s="40">
        <v>50422693</v>
      </c>
      <c r="N72" s="40">
        <v>42644852</v>
      </c>
      <c r="O72" s="40">
        <v>42309225</v>
      </c>
      <c r="P72" s="40">
        <f t="shared" si="30"/>
        <v>502184894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</row>
    <row r="73" spans="1:548" s="34" customFormat="1" x14ac:dyDescent="0.2">
      <c r="A73" s="30" t="s">
        <v>117</v>
      </c>
      <c r="B73" s="30" t="s">
        <v>129</v>
      </c>
      <c r="C73" s="71" t="s">
        <v>130</v>
      </c>
      <c r="D73" s="39">
        <v>206107276</v>
      </c>
      <c r="E73" s="40">
        <v>45753610</v>
      </c>
      <c r="F73" s="40">
        <v>45753610</v>
      </c>
      <c r="G73" s="40">
        <v>255619467</v>
      </c>
      <c r="H73" s="40">
        <v>48208299</v>
      </c>
      <c r="I73" s="40">
        <v>45753610</v>
      </c>
      <c r="J73" s="40">
        <v>121698552</v>
      </c>
      <c r="K73" s="40">
        <v>45753610</v>
      </c>
      <c r="L73" s="40">
        <v>45753610</v>
      </c>
      <c r="M73" s="40">
        <v>174264440</v>
      </c>
      <c r="N73" s="40">
        <v>45753610</v>
      </c>
      <c r="O73" s="40">
        <v>45753610</v>
      </c>
      <c r="P73" s="40">
        <f t="shared" si="30"/>
        <v>1126173304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</row>
    <row r="74" spans="1:548" s="34" customFormat="1" x14ac:dyDescent="0.2">
      <c r="A74" s="30" t="s">
        <v>131</v>
      </c>
      <c r="B74" s="30" t="s">
        <v>132</v>
      </c>
      <c r="C74" s="71" t="s">
        <v>133</v>
      </c>
      <c r="D74" s="39">
        <v>0</v>
      </c>
      <c r="E74" s="40">
        <v>0</v>
      </c>
      <c r="F74" s="40">
        <v>13318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/>
      <c r="N74" s="40">
        <v>0</v>
      </c>
      <c r="O74" s="40"/>
      <c r="P74" s="40">
        <f t="shared" si="30"/>
        <v>13318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</row>
    <row r="75" spans="1:548" s="34" customFormat="1" x14ac:dyDescent="0.2">
      <c r="A75" s="30" t="s">
        <v>120</v>
      </c>
      <c r="B75" s="30" t="s">
        <v>132</v>
      </c>
      <c r="C75" s="71" t="s">
        <v>133</v>
      </c>
      <c r="D75" s="39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73240853</v>
      </c>
      <c r="K75" s="40">
        <v>37237102</v>
      </c>
      <c r="L75" s="40">
        <v>0</v>
      </c>
      <c r="M75" s="40"/>
      <c r="N75" s="40">
        <v>-16904439</v>
      </c>
      <c r="O75" s="40">
        <v>-486346</v>
      </c>
      <c r="P75" s="40">
        <f t="shared" si="30"/>
        <v>93087170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</row>
    <row r="76" spans="1:548" s="34" customFormat="1" x14ac:dyDescent="0.2">
      <c r="A76" s="30" t="s">
        <v>117</v>
      </c>
      <c r="B76" s="30" t="s">
        <v>134</v>
      </c>
      <c r="C76" s="71" t="s">
        <v>135</v>
      </c>
      <c r="D76" s="39">
        <v>27223666</v>
      </c>
      <c r="E76" s="40">
        <v>24156086</v>
      </c>
      <c r="F76" s="40">
        <v>20462639</v>
      </c>
      <c r="G76" s="40">
        <v>22176129</v>
      </c>
      <c r="H76" s="40">
        <v>17628585</v>
      </c>
      <c r="I76" s="40">
        <v>19051865</v>
      </c>
      <c r="J76" s="40">
        <v>17783758</v>
      </c>
      <c r="K76" s="40">
        <v>17993673</v>
      </c>
      <c r="L76" s="40">
        <v>18513533</v>
      </c>
      <c r="M76" s="40">
        <v>17939151</v>
      </c>
      <c r="N76" s="40">
        <v>18601679</v>
      </c>
      <c r="O76" s="40">
        <v>18559686</v>
      </c>
      <c r="P76" s="40">
        <f t="shared" si="30"/>
        <v>240090450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</row>
    <row r="77" spans="1:548" s="34" customFormat="1" x14ac:dyDescent="0.2">
      <c r="A77" s="30" t="s">
        <v>117</v>
      </c>
      <c r="B77" s="30" t="s">
        <v>136</v>
      </c>
      <c r="C77" s="71" t="s">
        <v>137</v>
      </c>
      <c r="D77" s="39">
        <v>92774006</v>
      </c>
      <c r="E77" s="40">
        <v>96412433</v>
      </c>
      <c r="F77" s="40">
        <v>86265506</v>
      </c>
      <c r="G77" s="40">
        <v>73694341</v>
      </c>
      <c r="H77" s="40">
        <v>101395406</v>
      </c>
      <c r="I77" s="40">
        <v>80792399</v>
      </c>
      <c r="J77" s="40">
        <v>89082287</v>
      </c>
      <c r="K77" s="40">
        <v>97248469</v>
      </c>
      <c r="L77" s="40">
        <v>73880541</v>
      </c>
      <c r="M77" s="40">
        <v>127189237</v>
      </c>
      <c r="N77" s="40">
        <v>97441780</v>
      </c>
      <c r="O77" s="40">
        <v>101622440</v>
      </c>
      <c r="P77" s="40">
        <f t="shared" si="30"/>
        <v>1117798845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</row>
    <row r="78" spans="1:548" s="34" customFormat="1" x14ac:dyDescent="0.2">
      <c r="A78" s="30" t="s">
        <v>117</v>
      </c>
      <c r="B78" s="30" t="s">
        <v>138</v>
      </c>
      <c r="C78" s="71" t="s">
        <v>139</v>
      </c>
      <c r="D78" s="39">
        <v>289086526</v>
      </c>
      <c r="E78" s="40">
        <v>510448458</v>
      </c>
      <c r="F78" s="40">
        <v>267926139</v>
      </c>
      <c r="G78" s="40">
        <v>186541763</v>
      </c>
      <c r="H78" s="40">
        <v>192695378</v>
      </c>
      <c r="I78" s="40">
        <v>193025447</v>
      </c>
      <c r="J78" s="40">
        <v>192954028</v>
      </c>
      <c r="K78" s="40">
        <v>135034866</v>
      </c>
      <c r="L78" s="40">
        <v>204432153</v>
      </c>
      <c r="M78" s="40">
        <v>218524236</v>
      </c>
      <c r="N78" s="40">
        <v>234565622</v>
      </c>
      <c r="O78" s="40">
        <v>161944381</v>
      </c>
      <c r="P78" s="40">
        <f t="shared" si="30"/>
        <v>2787178997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</row>
    <row r="79" spans="1:548" s="20" customFormat="1" x14ac:dyDescent="0.2">
      <c r="A79" s="14"/>
      <c r="B79" s="14"/>
      <c r="C79" s="15" t="s">
        <v>140</v>
      </c>
      <c r="D79" s="72">
        <f t="shared" ref="D79:J79" si="31">SUM(D80+D84+D85+D86+D87+D88+D96+D99+D100)</f>
        <v>3329019301</v>
      </c>
      <c r="E79" s="52">
        <f t="shared" si="31"/>
        <v>1759561913</v>
      </c>
      <c r="F79" s="52">
        <f t="shared" si="31"/>
        <v>2094745399</v>
      </c>
      <c r="G79" s="52">
        <f t="shared" si="31"/>
        <v>1883206628</v>
      </c>
      <c r="H79" s="52">
        <f t="shared" si="31"/>
        <v>2207657472</v>
      </c>
      <c r="I79" s="52">
        <f t="shared" si="31"/>
        <v>2239098048</v>
      </c>
      <c r="J79" s="52">
        <f t="shared" si="31"/>
        <v>2040384988</v>
      </c>
      <c r="K79" s="52">
        <f>SUM(K80+K84+K85+K86+K87+K88+K96+K99+K100)</f>
        <v>2165840124</v>
      </c>
      <c r="L79" s="52">
        <f>SUM(L80+L84+L85+L86+L87+L88+L96+L99+L100)</f>
        <v>2107933852</v>
      </c>
      <c r="M79" s="52">
        <f>SUM(M80+M84+M85+M86+M87+M88+M96+M99+M100)</f>
        <v>1959236616</v>
      </c>
      <c r="N79" s="52">
        <f t="shared" ref="N79:O79" si="32">SUM(N80+N84+N85+N86+N87+N88+N96+N99+N100)</f>
        <v>2381865750</v>
      </c>
      <c r="O79" s="52">
        <f t="shared" si="32"/>
        <v>3652688098</v>
      </c>
      <c r="P79" s="52">
        <f t="shared" si="30"/>
        <v>27821238189</v>
      </c>
      <c r="Q79" s="19"/>
    </row>
    <row r="80" spans="1:548" s="11" customFormat="1" x14ac:dyDescent="0.2">
      <c r="A80" s="30"/>
      <c r="B80" s="30"/>
      <c r="C80" s="73" t="s">
        <v>141</v>
      </c>
      <c r="D80" s="39">
        <f>SUM(D81:D83)</f>
        <v>2301531902</v>
      </c>
      <c r="E80" s="39">
        <f t="shared" ref="E80:L80" si="33">SUM(E81:E83)</f>
        <v>836541864</v>
      </c>
      <c r="F80" s="39">
        <f t="shared" si="33"/>
        <v>1101746506</v>
      </c>
      <c r="G80" s="39">
        <f t="shared" si="33"/>
        <v>937401045</v>
      </c>
      <c r="H80" s="39">
        <f t="shared" si="33"/>
        <v>1207115056</v>
      </c>
      <c r="I80" s="39">
        <f t="shared" si="33"/>
        <v>1292460269</v>
      </c>
      <c r="J80" s="39">
        <f t="shared" si="33"/>
        <v>1065622986</v>
      </c>
      <c r="K80" s="74">
        <f t="shared" si="33"/>
        <v>1251549942</v>
      </c>
      <c r="L80" s="74">
        <f t="shared" si="33"/>
        <v>1159795380</v>
      </c>
      <c r="M80" s="74">
        <f>SUM(M81:M83)</f>
        <v>966367854</v>
      </c>
      <c r="N80" s="74">
        <f>SUM(N81:N83)</f>
        <v>1482133820</v>
      </c>
      <c r="O80" s="74">
        <f t="shared" ref="O80" si="34">SUM(O81:O83)</f>
        <v>2672575566</v>
      </c>
      <c r="P80" s="75">
        <f t="shared" si="30"/>
        <v>16274842190</v>
      </c>
    </row>
    <row r="81" spans="1:548" s="11" customFormat="1" x14ac:dyDescent="0.2">
      <c r="A81" s="30" t="s">
        <v>142</v>
      </c>
      <c r="B81" s="30" t="s">
        <v>143</v>
      </c>
      <c r="C81" s="31" t="s">
        <v>144</v>
      </c>
      <c r="D81" s="39">
        <v>2250989889</v>
      </c>
      <c r="E81" s="40">
        <v>790639617</v>
      </c>
      <c r="F81" s="40">
        <v>1055844259</v>
      </c>
      <c r="G81" s="40">
        <v>891498798</v>
      </c>
      <c r="H81" s="40">
        <v>1161212809</v>
      </c>
      <c r="I81" s="40">
        <v>1246558022</v>
      </c>
      <c r="J81" s="40">
        <v>1018205640</v>
      </c>
      <c r="K81" s="40">
        <v>1207162793</v>
      </c>
      <c r="L81" s="40">
        <v>1113893133</v>
      </c>
      <c r="M81" s="40">
        <v>920465607</v>
      </c>
      <c r="N81" s="40">
        <v>1436231573</v>
      </c>
      <c r="O81" s="40">
        <v>2622647612</v>
      </c>
      <c r="P81" s="40">
        <f t="shared" si="30"/>
        <v>15715349752</v>
      </c>
    </row>
    <row r="82" spans="1:548" s="34" customFormat="1" x14ac:dyDescent="0.2">
      <c r="A82" s="30" t="s">
        <v>145</v>
      </c>
      <c r="B82" s="30" t="s">
        <v>146</v>
      </c>
      <c r="C82" s="31" t="s">
        <v>147</v>
      </c>
      <c r="D82" s="39">
        <v>7581243</v>
      </c>
      <c r="E82" s="40">
        <v>3035949</v>
      </c>
      <c r="F82" s="40">
        <v>3035949</v>
      </c>
      <c r="G82" s="40">
        <v>3035949</v>
      </c>
      <c r="H82" s="40">
        <v>3035949</v>
      </c>
      <c r="I82" s="40">
        <v>3035949</v>
      </c>
      <c r="J82" s="40">
        <v>4551048</v>
      </c>
      <c r="K82" s="40">
        <v>1520851</v>
      </c>
      <c r="L82" s="40">
        <v>3035949</v>
      </c>
      <c r="M82" s="40">
        <v>3035949</v>
      </c>
      <c r="N82" s="40">
        <v>3035949</v>
      </c>
      <c r="O82" s="40">
        <v>7705130</v>
      </c>
      <c r="P82" s="40">
        <f t="shared" si="30"/>
        <v>45645864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</row>
    <row r="83" spans="1:548" s="34" customFormat="1" x14ac:dyDescent="0.2">
      <c r="A83" s="30" t="s">
        <v>148</v>
      </c>
      <c r="B83" s="30" t="s">
        <v>149</v>
      </c>
      <c r="C83" s="31" t="s">
        <v>150</v>
      </c>
      <c r="D83" s="39">
        <v>42960770</v>
      </c>
      <c r="E83" s="40">
        <v>42866298</v>
      </c>
      <c r="F83" s="40">
        <v>42866298</v>
      </c>
      <c r="G83" s="40">
        <v>42866298</v>
      </c>
      <c r="H83" s="40">
        <v>42866298</v>
      </c>
      <c r="I83" s="40">
        <v>42866298</v>
      </c>
      <c r="J83" s="40">
        <v>42866298</v>
      </c>
      <c r="K83" s="40">
        <v>42866298</v>
      </c>
      <c r="L83" s="40">
        <v>42866298</v>
      </c>
      <c r="M83" s="40">
        <v>42866298</v>
      </c>
      <c r="N83" s="40">
        <v>42866298</v>
      </c>
      <c r="O83" s="40">
        <v>42222824</v>
      </c>
      <c r="P83" s="40">
        <f t="shared" si="30"/>
        <v>513846574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</row>
    <row r="84" spans="1:548" s="11" customFormat="1" x14ac:dyDescent="0.2">
      <c r="A84" s="30" t="s">
        <v>151</v>
      </c>
      <c r="B84" s="30" t="s">
        <v>152</v>
      </c>
      <c r="C84" s="73" t="s">
        <v>153</v>
      </c>
      <c r="D84" s="39">
        <v>353170942</v>
      </c>
      <c r="E84" s="40">
        <v>259745384</v>
      </c>
      <c r="F84" s="40">
        <v>330426783</v>
      </c>
      <c r="G84" s="40">
        <v>283657029</v>
      </c>
      <c r="H84" s="40">
        <v>337294835</v>
      </c>
      <c r="I84" s="40">
        <v>284545815</v>
      </c>
      <c r="J84" s="40">
        <v>311707073</v>
      </c>
      <c r="K84" s="40">
        <v>252009084</v>
      </c>
      <c r="L84" s="40">
        <v>283949061</v>
      </c>
      <c r="M84" s="40">
        <v>330135201</v>
      </c>
      <c r="N84" s="40">
        <v>413357399</v>
      </c>
      <c r="O84" s="40">
        <v>499110615</v>
      </c>
      <c r="P84" s="40">
        <f t="shared" si="30"/>
        <v>3939109221</v>
      </c>
    </row>
    <row r="85" spans="1:548" s="34" customFormat="1" x14ac:dyDescent="0.2">
      <c r="A85" s="30" t="s">
        <v>154</v>
      </c>
      <c r="B85" s="30" t="s">
        <v>155</v>
      </c>
      <c r="C85" s="73" t="s">
        <v>156</v>
      </c>
      <c r="D85" s="39">
        <v>141575292</v>
      </c>
      <c r="E85" s="40">
        <v>141575292</v>
      </c>
      <c r="F85" s="40">
        <v>141575292</v>
      </c>
      <c r="G85" s="40">
        <v>141575292</v>
      </c>
      <c r="H85" s="40">
        <v>141575292</v>
      </c>
      <c r="I85" s="40">
        <v>141575292</v>
      </c>
      <c r="J85" s="40">
        <v>141575292</v>
      </c>
      <c r="K85" s="40">
        <v>141575292</v>
      </c>
      <c r="L85" s="40">
        <v>141575292</v>
      </c>
      <c r="M85" s="40">
        <v>141575289</v>
      </c>
      <c r="N85" s="40">
        <v>0</v>
      </c>
      <c r="O85" s="40">
        <v>0</v>
      </c>
      <c r="P85" s="40">
        <f t="shared" si="30"/>
        <v>1415752917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</row>
    <row r="86" spans="1:548" s="34" customFormat="1" x14ac:dyDescent="0.2">
      <c r="A86" s="30" t="s">
        <v>157</v>
      </c>
      <c r="B86" s="30" t="s">
        <v>158</v>
      </c>
      <c r="C86" s="73" t="s">
        <v>159</v>
      </c>
      <c r="D86" s="39">
        <v>19528066</v>
      </c>
      <c r="E86" s="40">
        <v>19528066</v>
      </c>
      <c r="F86" s="40">
        <v>19528066</v>
      </c>
      <c r="G86" s="40">
        <v>19528066</v>
      </c>
      <c r="H86" s="40">
        <v>19528066</v>
      </c>
      <c r="I86" s="40">
        <v>19528066</v>
      </c>
      <c r="J86" s="40">
        <v>19528066</v>
      </c>
      <c r="K86" s="40">
        <v>19528066</v>
      </c>
      <c r="L86" s="40">
        <v>19528066</v>
      </c>
      <c r="M86" s="40">
        <v>19528063</v>
      </c>
      <c r="N86" s="40">
        <v>0</v>
      </c>
      <c r="O86" s="40">
        <v>-145273</v>
      </c>
      <c r="P86" s="40">
        <f t="shared" si="30"/>
        <v>195135384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</row>
    <row r="87" spans="1:548" s="34" customFormat="1" x14ac:dyDescent="0.2">
      <c r="A87" s="30" t="s">
        <v>160</v>
      </c>
      <c r="B87" s="30" t="s">
        <v>161</v>
      </c>
      <c r="C87" s="73" t="s">
        <v>162</v>
      </c>
      <c r="D87" s="39">
        <v>261874636</v>
      </c>
      <c r="E87" s="40">
        <v>261874636</v>
      </c>
      <c r="F87" s="40">
        <v>261874636</v>
      </c>
      <c r="G87" s="40">
        <v>261874636</v>
      </c>
      <c r="H87" s="40">
        <v>261874636</v>
      </c>
      <c r="I87" s="40">
        <v>261874636</v>
      </c>
      <c r="J87" s="40">
        <v>261874636</v>
      </c>
      <c r="K87" s="40">
        <v>261874636</v>
      </c>
      <c r="L87" s="40">
        <v>261874636</v>
      </c>
      <c r="M87" s="40">
        <v>261874636</v>
      </c>
      <c r="N87" s="40">
        <v>261874636</v>
      </c>
      <c r="O87" s="40">
        <v>261874633</v>
      </c>
      <c r="P87" s="40">
        <f t="shared" si="30"/>
        <v>3142495629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</row>
    <row r="88" spans="1:548" s="11" customFormat="1" x14ac:dyDescent="0.2">
      <c r="A88" s="30"/>
      <c r="B88" s="30"/>
      <c r="C88" s="73" t="s">
        <v>163</v>
      </c>
      <c r="D88" s="39">
        <f>SUM(D89:D95)</f>
        <v>65298122</v>
      </c>
      <c r="E88" s="40">
        <f t="shared" ref="E88:J88" si="35">SUM(E89:E95)</f>
        <v>65298122</v>
      </c>
      <c r="F88" s="40">
        <f t="shared" si="35"/>
        <v>65298122</v>
      </c>
      <c r="G88" s="40">
        <f t="shared" si="35"/>
        <v>65298122</v>
      </c>
      <c r="H88" s="40">
        <f t="shared" si="35"/>
        <v>65298122</v>
      </c>
      <c r="I88" s="40">
        <f t="shared" si="35"/>
        <v>65298122</v>
      </c>
      <c r="J88" s="40">
        <f t="shared" si="35"/>
        <v>65298122</v>
      </c>
      <c r="K88" s="40">
        <f>SUM(K89:K95)</f>
        <v>65298122</v>
      </c>
      <c r="L88" s="40">
        <f>SUM(L89:L95)</f>
        <v>65298122</v>
      </c>
      <c r="M88" s="40">
        <f>SUM(M89:M95)</f>
        <v>65298122</v>
      </c>
      <c r="N88" s="40">
        <f>SUM(N89:N95)</f>
        <v>65298122</v>
      </c>
      <c r="O88" s="40">
        <f t="shared" ref="O88" si="36">SUM(O89:O95)</f>
        <v>64644864</v>
      </c>
      <c r="P88" s="40">
        <f t="shared" si="30"/>
        <v>782924206</v>
      </c>
    </row>
    <row r="89" spans="1:548" s="34" customFormat="1" x14ac:dyDescent="0.2">
      <c r="A89" s="30" t="s">
        <v>164</v>
      </c>
      <c r="B89" s="30" t="s">
        <v>165</v>
      </c>
      <c r="C89" s="71" t="s">
        <v>166</v>
      </c>
      <c r="D89" s="39">
        <v>30714873</v>
      </c>
      <c r="E89" s="40">
        <v>30714873</v>
      </c>
      <c r="F89" s="40">
        <v>30714873</v>
      </c>
      <c r="G89" s="40">
        <v>30714873</v>
      </c>
      <c r="H89" s="40">
        <v>30714873</v>
      </c>
      <c r="I89" s="40">
        <v>30714873</v>
      </c>
      <c r="J89" s="40">
        <v>30714873</v>
      </c>
      <c r="K89" s="40">
        <v>30714873</v>
      </c>
      <c r="L89" s="40">
        <v>30714873</v>
      </c>
      <c r="M89" s="40">
        <v>30714873</v>
      </c>
      <c r="N89" s="40">
        <v>30714873</v>
      </c>
      <c r="O89" s="40">
        <v>30125890</v>
      </c>
      <c r="P89" s="40">
        <f t="shared" si="30"/>
        <v>367989493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</row>
    <row r="90" spans="1:548" s="34" customFormat="1" x14ac:dyDescent="0.2">
      <c r="A90" s="30" t="s">
        <v>167</v>
      </c>
      <c r="B90" s="30" t="s">
        <v>168</v>
      </c>
      <c r="C90" s="71" t="s">
        <v>169</v>
      </c>
      <c r="D90" s="39">
        <v>14276356</v>
      </c>
      <c r="E90" s="40">
        <v>14276356</v>
      </c>
      <c r="F90" s="40">
        <v>14276356</v>
      </c>
      <c r="G90" s="40">
        <v>14276356</v>
      </c>
      <c r="H90" s="40">
        <v>14276356</v>
      </c>
      <c r="I90" s="40">
        <v>14276356</v>
      </c>
      <c r="J90" s="40">
        <v>14276356</v>
      </c>
      <c r="K90" s="40">
        <v>14276356</v>
      </c>
      <c r="L90" s="40">
        <v>14276356</v>
      </c>
      <c r="M90" s="40">
        <v>14276356</v>
      </c>
      <c r="N90" s="40">
        <v>14276356</v>
      </c>
      <c r="O90" s="40">
        <v>14276357</v>
      </c>
      <c r="P90" s="40">
        <f t="shared" si="30"/>
        <v>171316273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</row>
    <row r="91" spans="1:548" s="34" customFormat="1" x14ac:dyDescent="0.2">
      <c r="A91" s="30" t="s">
        <v>170</v>
      </c>
      <c r="B91" s="30" t="s">
        <v>171</v>
      </c>
      <c r="C91" s="71" t="s">
        <v>172</v>
      </c>
      <c r="D91" s="39">
        <v>3407876</v>
      </c>
      <c r="E91" s="40">
        <v>3407876</v>
      </c>
      <c r="F91" s="40">
        <v>3407876</v>
      </c>
      <c r="G91" s="40">
        <v>3407876</v>
      </c>
      <c r="H91" s="40">
        <v>3407876</v>
      </c>
      <c r="I91" s="40">
        <v>3407876</v>
      </c>
      <c r="J91" s="40">
        <v>3407876</v>
      </c>
      <c r="K91" s="40">
        <v>3407876</v>
      </c>
      <c r="L91" s="40">
        <v>3407876</v>
      </c>
      <c r="M91" s="40">
        <v>3407876</v>
      </c>
      <c r="N91" s="40">
        <v>3407876</v>
      </c>
      <c r="O91" s="40">
        <v>3343604</v>
      </c>
      <c r="P91" s="40">
        <f t="shared" si="30"/>
        <v>40830240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</row>
    <row r="92" spans="1:548" s="34" customFormat="1" x14ac:dyDescent="0.2">
      <c r="A92" s="30" t="s">
        <v>173</v>
      </c>
      <c r="B92" s="30" t="s">
        <v>174</v>
      </c>
      <c r="C92" s="71" t="s">
        <v>175</v>
      </c>
      <c r="D92" s="39">
        <v>574486</v>
      </c>
      <c r="E92" s="40">
        <v>574486</v>
      </c>
      <c r="F92" s="40">
        <v>574486</v>
      </c>
      <c r="G92" s="40">
        <v>574486</v>
      </c>
      <c r="H92" s="40">
        <v>574486</v>
      </c>
      <c r="I92" s="40">
        <v>574486</v>
      </c>
      <c r="J92" s="40">
        <v>574486</v>
      </c>
      <c r="K92" s="40">
        <v>574486</v>
      </c>
      <c r="L92" s="40">
        <v>574486</v>
      </c>
      <c r="M92" s="40">
        <v>574486</v>
      </c>
      <c r="N92" s="40">
        <v>574486</v>
      </c>
      <c r="O92" s="40">
        <v>574485</v>
      </c>
      <c r="P92" s="40">
        <f t="shared" si="30"/>
        <v>6893831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</row>
    <row r="93" spans="1:548" s="34" customFormat="1" x14ac:dyDescent="0.2">
      <c r="A93" s="30" t="s">
        <v>167</v>
      </c>
      <c r="B93" s="30" t="s">
        <v>176</v>
      </c>
      <c r="C93" s="71" t="s">
        <v>177</v>
      </c>
      <c r="D93" s="39">
        <v>12764029</v>
      </c>
      <c r="E93" s="40">
        <v>12764029</v>
      </c>
      <c r="F93" s="40">
        <v>12764029</v>
      </c>
      <c r="G93" s="40">
        <v>12764029</v>
      </c>
      <c r="H93" s="40">
        <v>12764029</v>
      </c>
      <c r="I93" s="40">
        <v>12764029</v>
      </c>
      <c r="J93" s="40">
        <v>12764029</v>
      </c>
      <c r="K93" s="40">
        <v>12764029</v>
      </c>
      <c r="L93" s="40">
        <v>12764029</v>
      </c>
      <c r="M93" s="40">
        <v>12764029</v>
      </c>
      <c r="N93" s="40">
        <v>12764029</v>
      </c>
      <c r="O93" s="40">
        <v>12764028</v>
      </c>
      <c r="P93" s="40">
        <f t="shared" si="30"/>
        <v>153168347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</row>
    <row r="94" spans="1:548" s="11" customFormat="1" x14ac:dyDescent="0.2">
      <c r="A94" s="30" t="s">
        <v>170</v>
      </c>
      <c r="B94" s="30" t="s">
        <v>178</v>
      </c>
      <c r="C94" s="71" t="s">
        <v>179</v>
      </c>
      <c r="D94" s="39">
        <v>3046873</v>
      </c>
      <c r="E94" s="40">
        <v>3046873</v>
      </c>
      <c r="F94" s="40">
        <v>3046873</v>
      </c>
      <c r="G94" s="40">
        <v>3046873</v>
      </c>
      <c r="H94" s="40">
        <v>3046873</v>
      </c>
      <c r="I94" s="40">
        <v>3046873</v>
      </c>
      <c r="J94" s="40">
        <v>3046873</v>
      </c>
      <c r="K94" s="40">
        <v>3046873</v>
      </c>
      <c r="L94" s="40">
        <v>3046873</v>
      </c>
      <c r="M94" s="40">
        <v>3046873</v>
      </c>
      <c r="N94" s="40">
        <v>3046873</v>
      </c>
      <c r="O94" s="40">
        <v>3046868</v>
      </c>
      <c r="P94" s="40">
        <f t="shared" si="30"/>
        <v>36562471</v>
      </c>
    </row>
    <row r="95" spans="1:548" s="11" customFormat="1" x14ac:dyDescent="0.2">
      <c r="A95" s="30" t="s">
        <v>173</v>
      </c>
      <c r="B95" s="30" t="s">
        <v>180</v>
      </c>
      <c r="C95" s="71" t="s">
        <v>181</v>
      </c>
      <c r="D95" s="39">
        <v>513629</v>
      </c>
      <c r="E95" s="40">
        <v>513629</v>
      </c>
      <c r="F95" s="40">
        <v>513629</v>
      </c>
      <c r="G95" s="40">
        <v>513629</v>
      </c>
      <c r="H95" s="40">
        <v>513629</v>
      </c>
      <c r="I95" s="40">
        <v>513629</v>
      </c>
      <c r="J95" s="40">
        <v>513629</v>
      </c>
      <c r="K95" s="40">
        <v>513629</v>
      </c>
      <c r="L95" s="40">
        <v>513629</v>
      </c>
      <c r="M95" s="40">
        <v>513629</v>
      </c>
      <c r="N95" s="40">
        <v>513629</v>
      </c>
      <c r="O95" s="40">
        <v>513632</v>
      </c>
      <c r="P95" s="40">
        <f t="shared" si="30"/>
        <v>6163551</v>
      </c>
    </row>
    <row r="96" spans="1:548" s="27" customFormat="1" x14ac:dyDescent="0.2">
      <c r="A96" s="57"/>
      <c r="B96" s="57"/>
      <c r="C96" s="73" t="s">
        <v>182</v>
      </c>
      <c r="D96" s="39">
        <f t="shared" ref="D96:O96" si="37">SUM(D97:D98)</f>
        <v>34897117</v>
      </c>
      <c r="E96" s="74">
        <f t="shared" si="37"/>
        <v>23855325</v>
      </c>
      <c r="F96" s="74">
        <f t="shared" si="37"/>
        <v>23152770</v>
      </c>
      <c r="G96" s="74">
        <f t="shared" si="37"/>
        <v>22729214</v>
      </c>
      <c r="H96" s="74">
        <f t="shared" si="37"/>
        <v>23828241</v>
      </c>
      <c r="I96" s="74">
        <f t="shared" si="37"/>
        <v>22672624</v>
      </c>
      <c r="J96" s="74">
        <f t="shared" si="37"/>
        <v>23635589</v>
      </c>
      <c r="K96" s="74">
        <f t="shared" si="37"/>
        <v>22861758</v>
      </c>
      <c r="L96" s="74">
        <f t="shared" si="37"/>
        <v>24770071</v>
      </c>
      <c r="M96" s="74">
        <f t="shared" si="37"/>
        <v>23314235</v>
      </c>
      <c r="N96" s="74">
        <f t="shared" si="37"/>
        <v>34229330</v>
      </c>
      <c r="O96" s="74">
        <f t="shared" si="37"/>
        <v>30439398</v>
      </c>
      <c r="P96" s="75">
        <f t="shared" si="30"/>
        <v>310385672</v>
      </c>
    </row>
    <row r="97" spans="1:548" s="11" customFormat="1" x14ac:dyDescent="0.2">
      <c r="A97" s="30" t="s">
        <v>183</v>
      </c>
      <c r="B97" s="30" t="s">
        <v>184</v>
      </c>
      <c r="C97" s="31" t="s">
        <v>185</v>
      </c>
      <c r="D97" s="39">
        <v>22631728</v>
      </c>
      <c r="E97" s="40">
        <v>16039856</v>
      </c>
      <c r="F97" s="40">
        <v>16039856</v>
      </c>
      <c r="G97" s="40">
        <v>16039856</v>
      </c>
      <c r="H97" s="40">
        <v>16039856</v>
      </c>
      <c r="I97" s="40">
        <v>16039856</v>
      </c>
      <c r="J97" s="40">
        <v>15276052</v>
      </c>
      <c r="K97" s="40">
        <v>15688439</v>
      </c>
      <c r="L97" s="40">
        <v>15702807</v>
      </c>
      <c r="M97" s="40">
        <v>16149767</v>
      </c>
      <c r="N97" s="40">
        <v>25066544</v>
      </c>
      <c r="O97" s="40">
        <v>25651947</v>
      </c>
      <c r="P97" s="40">
        <f t="shared" si="30"/>
        <v>216366564</v>
      </c>
    </row>
    <row r="98" spans="1:548" s="11" customFormat="1" x14ac:dyDescent="0.2">
      <c r="A98" s="30" t="s">
        <v>186</v>
      </c>
      <c r="B98" s="30" t="s">
        <v>187</v>
      </c>
      <c r="C98" s="31" t="s">
        <v>188</v>
      </c>
      <c r="D98" s="39">
        <v>12265389</v>
      </c>
      <c r="E98" s="40">
        <v>7815469</v>
      </c>
      <c r="F98" s="40">
        <v>7112914</v>
      </c>
      <c r="G98" s="40">
        <v>6689358</v>
      </c>
      <c r="H98" s="40">
        <v>7788385</v>
      </c>
      <c r="I98" s="40">
        <v>6632768</v>
      </c>
      <c r="J98" s="40">
        <v>8359537</v>
      </c>
      <c r="K98" s="40">
        <v>7173319</v>
      </c>
      <c r="L98" s="40">
        <v>9067264</v>
      </c>
      <c r="M98" s="40">
        <v>7164468</v>
      </c>
      <c r="N98" s="40">
        <v>9162786</v>
      </c>
      <c r="O98" s="40">
        <v>4787451</v>
      </c>
      <c r="P98" s="40">
        <f t="shared" si="30"/>
        <v>94019108</v>
      </c>
    </row>
    <row r="99" spans="1:548" s="11" customFormat="1" x14ac:dyDescent="0.2">
      <c r="A99" s="30" t="s">
        <v>189</v>
      </c>
      <c r="B99" s="30" t="s">
        <v>190</v>
      </c>
      <c r="C99" s="71" t="s">
        <v>191</v>
      </c>
      <c r="D99" s="39">
        <v>26170781</v>
      </c>
      <c r="E99" s="40">
        <v>26170781</v>
      </c>
      <c r="F99" s="40">
        <v>26170781</v>
      </c>
      <c r="G99" s="40">
        <v>26170781</v>
      </c>
      <c r="H99" s="40">
        <v>26170781</v>
      </c>
      <c r="I99" s="40">
        <v>26170781</v>
      </c>
      <c r="J99" s="40">
        <v>26170781</v>
      </c>
      <c r="K99" s="40">
        <v>26170781</v>
      </c>
      <c r="L99" s="40">
        <v>26170781</v>
      </c>
      <c r="M99" s="40">
        <v>26170773</v>
      </c>
      <c r="N99" s="40">
        <v>0</v>
      </c>
      <c r="O99" s="40">
        <v>-784153</v>
      </c>
      <c r="P99" s="40">
        <f t="shared" si="30"/>
        <v>260923649</v>
      </c>
    </row>
    <row r="100" spans="1:548" s="11" customFormat="1" x14ac:dyDescent="0.2">
      <c r="A100" s="30" t="s">
        <v>192</v>
      </c>
      <c r="B100" s="30" t="s">
        <v>193</v>
      </c>
      <c r="C100" s="71" t="s">
        <v>194</v>
      </c>
      <c r="D100" s="39">
        <v>124972443</v>
      </c>
      <c r="E100" s="40">
        <v>124972443</v>
      </c>
      <c r="F100" s="40">
        <v>124972443</v>
      </c>
      <c r="G100" s="40">
        <v>124972443</v>
      </c>
      <c r="H100" s="40">
        <v>124972443</v>
      </c>
      <c r="I100" s="40">
        <v>124972443</v>
      </c>
      <c r="J100" s="40">
        <v>124972443</v>
      </c>
      <c r="K100" s="40">
        <v>124972443</v>
      </c>
      <c r="L100" s="40">
        <v>124972443</v>
      </c>
      <c r="M100" s="40">
        <v>124972443</v>
      </c>
      <c r="N100" s="40">
        <v>124972443</v>
      </c>
      <c r="O100" s="40">
        <v>124972448</v>
      </c>
      <c r="P100" s="40">
        <f t="shared" si="30"/>
        <v>1499669321</v>
      </c>
    </row>
    <row r="101" spans="1:548" s="28" customFormat="1" x14ac:dyDescent="0.2">
      <c r="A101" s="58"/>
      <c r="B101" s="58"/>
      <c r="C101" s="15" t="s">
        <v>195</v>
      </c>
      <c r="D101" s="76">
        <f t="shared" ref="D101:L101" si="38">SUM(D102+D118+D147+D163+D168+D173+D184+D186+D205+D196+D199)</f>
        <v>1884238</v>
      </c>
      <c r="E101" s="76">
        <f t="shared" si="38"/>
        <v>658957686</v>
      </c>
      <c r="F101" s="76">
        <f t="shared" si="38"/>
        <v>520742809</v>
      </c>
      <c r="G101" s="76">
        <f t="shared" si="38"/>
        <v>433812693</v>
      </c>
      <c r="H101" s="76">
        <f t="shared" si="38"/>
        <v>337629902</v>
      </c>
      <c r="I101" s="76">
        <f t="shared" si="38"/>
        <v>477703589</v>
      </c>
      <c r="J101" s="76">
        <f t="shared" si="38"/>
        <v>431319933</v>
      </c>
      <c r="K101" s="76">
        <f t="shared" si="38"/>
        <v>658884664</v>
      </c>
      <c r="L101" s="76">
        <f t="shared" si="38"/>
        <v>595009701</v>
      </c>
      <c r="M101" s="76">
        <f>SUM(M102+M118+M147+M163+M168+M173+M184+M186+M205+M196+M199+M160)</f>
        <v>555993717</v>
      </c>
      <c r="N101" s="76">
        <f>SUM(N102+N118+N147+N163+N168+N173+N184+N186+N205+N196+N199+N160)</f>
        <v>596697257</v>
      </c>
      <c r="O101" s="76">
        <f>SUM(O102+O118+O147+O163+O168+O173+O184+O186+O205+O196+O199+O160)</f>
        <v>707444400</v>
      </c>
      <c r="P101" s="76">
        <f t="shared" si="30"/>
        <v>5976080589</v>
      </c>
      <c r="Q101" s="11"/>
      <c r="R101" s="11"/>
    </row>
    <row r="102" spans="1:548" s="11" customFormat="1" x14ac:dyDescent="0.2">
      <c r="A102" s="30"/>
      <c r="B102" s="30"/>
      <c r="C102" s="73" t="s">
        <v>196</v>
      </c>
      <c r="D102" s="39">
        <f>SUM(D103:D117)</f>
        <v>1884238</v>
      </c>
      <c r="E102" s="39">
        <f t="shared" ref="E102:L102" si="39">SUM(E103:E117)</f>
        <v>0</v>
      </c>
      <c r="F102" s="39">
        <f t="shared" si="39"/>
        <v>0</v>
      </c>
      <c r="G102" s="39">
        <f t="shared" si="39"/>
        <v>0</v>
      </c>
      <c r="H102" s="39">
        <f t="shared" si="39"/>
        <v>0</v>
      </c>
      <c r="I102" s="39">
        <f t="shared" si="39"/>
        <v>31871123</v>
      </c>
      <c r="J102" s="39">
        <f t="shared" si="39"/>
        <v>4178992</v>
      </c>
      <c r="K102" s="39">
        <f t="shared" si="39"/>
        <v>4658048</v>
      </c>
      <c r="L102" s="39">
        <f t="shared" si="39"/>
        <v>5002223</v>
      </c>
      <c r="M102" s="40">
        <f>SUM(M103:M117)</f>
        <v>4453064</v>
      </c>
      <c r="N102" s="40">
        <f t="shared" ref="N102" si="40">SUM(N103:N117)</f>
        <v>5766812</v>
      </c>
      <c r="O102" s="40">
        <f>SUM(O103:O117)</f>
        <v>5281940</v>
      </c>
      <c r="P102" s="40">
        <f t="shared" si="30"/>
        <v>63096440</v>
      </c>
    </row>
    <row r="103" spans="1:548" s="78" customFormat="1" x14ac:dyDescent="0.2">
      <c r="A103" s="30" t="s">
        <v>197</v>
      </c>
      <c r="B103" s="30" t="s">
        <v>198</v>
      </c>
      <c r="C103" s="73" t="s">
        <v>199</v>
      </c>
      <c r="D103" s="39">
        <v>519363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/>
      <c r="N103" s="40"/>
      <c r="O103" s="40"/>
      <c r="P103" s="40">
        <f t="shared" si="30"/>
        <v>519363</v>
      </c>
      <c r="Q103" s="11"/>
      <c r="R103" s="11"/>
      <c r="S103" s="77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</row>
    <row r="104" spans="1:548" s="78" customFormat="1" x14ac:dyDescent="0.2">
      <c r="A104" s="30" t="s">
        <v>200</v>
      </c>
      <c r="B104" s="30" t="s">
        <v>201</v>
      </c>
      <c r="C104" s="73" t="s">
        <v>202</v>
      </c>
      <c r="D104" s="39">
        <v>111012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/>
      <c r="N104" s="40"/>
      <c r="O104" s="40"/>
      <c r="P104" s="40">
        <f t="shared" si="30"/>
        <v>111012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</row>
    <row r="105" spans="1:548" s="78" customFormat="1" x14ac:dyDescent="0.2">
      <c r="A105" s="30" t="s">
        <v>203</v>
      </c>
      <c r="B105" s="30" t="s">
        <v>204</v>
      </c>
      <c r="C105" s="73" t="s">
        <v>205</v>
      </c>
      <c r="D105" s="39">
        <v>190741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/>
      <c r="N105" s="40"/>
      <c r="O105" s="40"/>
      <c r="P105" s="40">
        <f t="shared" si="30"/>
        <v>190741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</row>
    <row r="106" spans="1:548" s="78" customFormat="1" x14ac:dyDescent="0.2">
      <c r="A106" s="30" t="s">
        <v>206</v>
      </c>
      <c r="B106" s="30" t="s">
        <v>207</v>
      </c>
      <c r="C106" s="73" t="s">
        <v>208</v>
      </c>
      <c r="D106" s="39">
        <v>311771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/>
      <c r="N106" s="40"/>
      <c r="O106" s="40"/>
      <c r="P106" s="40">
        <f t="shared" si="30"/>
        <v>311771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</row>
    <row r="107" spans="1:548" s="78" customFormat="1" x14ac:dyDescent="0.2">
      <c r="A107" s="30" t="s">
        <v>209</v>
      </c>
      <c r="B107" s="30" t="s">
        <v>210</v>
      </c>
      <c r="C107" s="73" t="s">
        <v>211</v>
      </c>
      <c r="D107" s="39">
        <v>138848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/>
      <c r="N107" s="40"/>
      <c r="O107" s="40"/>
      <c r="P107" s="40">
        <f t="shared" si="30"/>
        <v>138848</v>
      </c>
      <c r="Q107" s="77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</row>
    <row r="108" spans="1:548" s="78" customFormat="1" x14ac:dyDescent="0.2">
      <c r="A108" s="30" t="s">
        <v>212</v>
      </c>
      <c r="B108" s="30" t="s">
        <v>213</v>
      </c>
      <c r="C108" s="73" t="s">
        <v>214</v>
      </c>
      <c r="D108" s="39">
        <v>204299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/>
      <c r="N108" s="40"/>
      <c r="O108" s="40"/>
      <c r="P108" s="40">
        <f t="shared" si="30"/>
        <v>204299</v>
      </c>
      <c r="Q108" s="77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</row>
    <row r="109" spans="1:548" s="78" customFormat="1" x14ac:dyDescent="0.2">
      <c r="A109" s="30" t="s">
        <v>215</v>
      </c>
      <c r="B109" s="30" t="s">
        <v>216</v>
      </c>
      <c r="C109" s="73" t="s">
        <v>217</v>
      </c>
      <c r="D109" s="39">
        <v>408204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/>
      <c r="N109" s="40"/>
      <c r="O109" s="40"/>
      <c r="P109" s="40">
        <f t="shared" si="30"/>
        <v>408204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</row>
    <row r="110" spans="1:548" s="78" customFormat="1" x14ac:dyDescent="0.2">
      <c r="A110" s="30" t="s">
        <v>218</v>
      </c>
      <c r="B110" s="30" t="s">
        <v>198</v>
      </c>
      <c r="C110" s="73" t="s">
        <v>199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40">
        <v>9361096</v>
      </c>
      <c r="J110" s="40">
        <v>1348407</v>
      </c>
      <c r="K110" s="40">
        <v>1945432</v>
      </c>
      <c r="L110" s="40">
        <v>2106745</v>
      </c>
      <c r="M110" s="40">
        <v>1604998</v>
      </c>
      <c r="N110" s="40">
        <v>2250260</v>
      </c>
      <c r="O110" s="40">
        <v>1973691</v>
      </c>
      <c r="P110" s="40">
        <f t="shared" si="30"/>
        <v>20590629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  <c r="NV110" s="11"/>
      <c r="NW110" s="11"/>
      <c r="NX110" s="11"/>
      <c r="NY110" s="11"/>
      <c r="NZ110" s="11"/>
      <c r="OA110" s="11"/>
      <c r="OB110" s="11"/>
      <c r="OC110" s="11"/>
      <c r="OD110" s="11"/>
      <c r="OE110" s="11"/>
      <c r="OF110" s="11"/>
      <c r="OG110" s="11"/>
      <c r="OH110" s="11"/>
      <c r="OI110" s="11"/>
      <c r="OJ110" s="11"/>
      <c r="OK110" s="11"/>
      <c r="OL110" s="11"/>
      <c r="OM110" s="11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11"/>
      <c r="OZ110" s="11"/>
      <c r="PA110" s="11"/>
      <c r="PB110" s="11"/>
      <c r="PC110" s="11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</row>
    <row r="111" spans="1:548" s="78" customFormat="1" x14ac:dyDescent="0.2">
      <c r="A111" s="30" t="s">
        <v>219</v>
      </c>
      <c r="B111" s="30" t="s">
        <v>201</v>
      </c>
      <c r="C111" s="73" t="s">
        <v>202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40">
        <v>1173460</v>
      </c>
      <c r="J111" s="40">
        <v>215879</v>
      </c>
      <c r="K111" s="40">
        <v>209209</v>
      </c>
      <c r="L111" s="40">
        <v>264451</v>
      </c>
      <c r="M111" s="40">
        <v>224323</v>
      </c>
      <c r="N111" s="40">
        <v>241714</v>
      </c>
      <c r="O111" s="40">
        <v>247849</v>
      </c>
      <c r="P111" s="40">
        <f t="shared" si="30"/>
        <v>2576885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</row>
    <row r="112" spans="1:548" s="78" customFormat="1" x14ac:dyDescent="0.2">
      <c r="A112" s="30" t="s">
        <v>220</v>
      </c>
      <c r="B112" s="30" t="s">
        <v>204</v>
      </c>
      <c r="C112" s="73" t="s">
        <v>205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1909189</v>
      </c>
      <c r="J112" s="40">
        <v>396858</v>
      </c>
      <c r="K112" s="40">
        <v>342785</v>
      </c>
      <c r="L112" s="40">
        <v>390435</v>
      </c>
      <c r="M112" s="40">
        <v>344748</v>
      </c>
      <c r="N112" s="40">
        <v>387217</v>
      </c>
      <c r="O112" s="40">
        <v>418695</v>
      </c>
      <c r="P112" s="40">
        <f t="shared" si="30"/>
        <v>4189927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11"/>
      <c r="OZ112" s="11"/>
      <c r="PA112" s="11"/>
      <c r="PB112" s="11"/>
      <c r="PC112" s="11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</row>
    <row r="113" spans="1:548" s="78" customFormat="1" x14ac:dyDescent="0.2">
      <c r="A113" s="30" t="s">
        <v>221</v>
      </c>
      <c r="B113" s="30" t="s">
        <v>207</v>
      </c>
      <c r="C113" s="73" t="s">
        <v>208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6176934</v>
      </c>
      <c r="J113" s="40">
        <v>857649</v>
      </c>
      <c r="K113" s="40">
        <v>864811</v>
      </c>
      <c r="L113" s="40">
        <v>854444</v>
      </c>
      <c r="M113" s="40">
        <v>1037084</v>
      </c>
      <c r="N113" s="40">
        <v>1594032</v>
      </c>
      <c r="O113" s="40">
        <v>1398567</v>
      </c>
      <c r="P113" s="40">
        <f t="shared" si="30"/>
        <v>12783521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</row>
    <row r="114" spans="1:548" s="78" customFormat="1" x14ac:dyDescent="0.2">
      <c r="A114" s="30" t="s">
        <v>222</v>
      </c>
      <c r="B114" s="30" t="s">
        <v>210</v>
      </c>
      <c r="C114" s="73" t="s">
        <v>211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1337283</v>
      </c>
      <c r="J114" s="40">
        <v>238186</v>
      </c>
      <c r="K114" s="40">
        <v>232984</v>
      </c>
      <c r="L114" s="40">
        <v>251639</v>
      </c>
      <c r="M114" s="40">
        <v>225069</v>
      </c>
      <c r="N114" s="40">
        <v>235207</v>
      </c>
      <c r="O114" s="40">
        <v>256849</v>
      </c>
      <c r="P114" s="40">
        <f t="shared" si="30"/>
        <v>2777217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</row>
    <row r="115" spans="1:548" s="78" customFormat="1" x14ac:dyDescent="0.2">
      <c r="A115" s="30" t="s">
        <v>223</v>
      </c>
      <c r="B115" s="30" t="s">
        <v>213</v>
      </c>
      <c r="C115" s="73" t="s">
        <v>214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2195349</v>
      </c>
      <c r="J115" s="40">
        <v>319469</v>
      </c>
      <c r="K115" s="40">
        <v>390367</v>
      </c>
      <c r="L115" s="40">
        <v>435271</v>
      </c>
      <c r="M115" s="40">
        <v>438786</v>
      </c>
      <c r="N115" s="40">
        <v>446864</v>
      </c>
      <c r="O115" s="40">
        <v>400644</v>
      </c>
      <c r="P115" s="40">
        <f t="shared" si="30"/>
        <v>4626750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</row>
    <row r="116" spans="1:548" s="78" customFormat="1" x14ac:dyDescent="0.2">
      <c r="A116" s="30" t="s">
        <v>224</v>
      </c>
      <c r="B116" s="30" t="s">
        <v>225</v>
      </c>
      <c r="C116" s="73" t="s">
        <v>226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6350850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f t="shared" si="30"/>
        <v>6350850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</row>
    <row r="117" spans="1:548" s="78" customFormat="1" x14ac:dyDescent="0.2">
      <c r="A117" s="30" t="s">
        <v>227</v>
      </c>
      <c r="B117" s="30" t="s">
        <v>216</v>
      </c>
      <c r="C117" s="73" t="s">
        <v>217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3366962</v>
      </c>
      <c r="J117" s="40">
        <v>802544</v>
      </c>
      <c r="K117" s="40">
        <v>672460</v>
      </c>
      <c r="L117" s="40">
        <v>699238</v>
      </c>
      <c r="M117" s="40">
        <v>578056</v>
      </c>
      <c r="N117" s="40">
        <v>611518</v>
      </c>
      <c r="O117" s="40">
        <v>585645</v>
      </c>
      <c r="P117" s="40">
        <f t="shared" si="30"/>
        <v>7316423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</row>
    <row r="118" spans="1:548" s="11" customFormat="1" x14ac:dyDescent="0.2">
      <c r="A118" s="30"/>
      <c r="B118" s="30"/>
      <c r="C118" s="73" t="s">
        <v>228</v>
      </c>
      <c r="D118" s="39">
        <f t="shared" ref="D118:L118" si="41">+D121+D127+D139+D119</f>
        <v>0</v>
      </c>
      <c r="E118" s="39">
        <f t="shared" si="41"/>
        <v>414225353</v>
      </c>
      <c r="F118" s="39">
        <f t="shared" si="41"/>
        <v>326036599</v>
      </c>
      <c r="G118" s="39">
        <f t="shared" si="41"/>
        <v>402115593</v>
      </c>
      <c r="H118" s="39">
        <f t="shared" si="41"/>
        <v>230839440</v>
      </c>
      <c r="I118" s="39">
        <f t="shared" si="41"/>
        <v>416882618</v>
      </c>
      <c r="J118" s="39">
        <f t="shared" si="41"/>
        <v>359454042</v>
      </c>
      <c r="K118" s="39">
        <f t="shared" si="41"/>
        <v>230882991</v>
      </c>
      <c r="L118" s="39">
        <f t="shared" si="41"/>
        <v>188324771</v>
      </c>
      <c r="M118" s="39">
        <f>+M121+M127+M139+M119</f>
        <v>382855999</v>
      </c>
      <c r="N118" s="39">
        <f t="shared" ref="N118:O118" si="42">+N121+N127+N139+N119</f>
        <v>347569299</v>
      </c>
      <c r="O118" s="39">
        <f t="shared" si="42"/>
        <v>510995980</v>
      </c>
      <c r="P118" s="39">
        <f>SUM(D118:O118)</f>
        <v>3810182685</v>
      </c>
      <c r="S118" s="79"/>
    </row>
    <row r="119" spans="1:548" s="11" customFormat="1" x14ac:dyDescent="0.2">
      <c r="A119" s="30"/>
      <c r="B119" s="30"/>
      <c r="C119" s="73" t="s">
        <v>229</v>
      </c>
      <c r="D119" s="39">
        <f t="shared" ref="D119:F119" si="43">SUM(D120)</f>
        <v>0</v>
      </c>
      <c r="E119" s="39">
        <f t="shared" si="43"/>
        <v>0</v>
      </c>
      <c r="F119" s="39">
        <f t="shared" si="43"/>
        <v>0</v>
      </c>
      <c r="G119" s="39">
        <f t="shared" ref="G119:O119" si="44">SUM(G120)</f>
        <v>23950447</v>
      </c>
      <c r="H119" s="39">
        <f t="shared" si="44"/>
        <v>0</v>
      </c>
      <c r="I119" s="39">
        <f t="shared" si="44"/>
        <v>0</v>
      </c>
      <c r="J119" s="39">
        <f t="shared" si="44"/>
        <v>15139876</v>
      </c>
      <c r="K119" s="39">
        <f t="shared" si="44"/>
        <v>0</v>
      </c>
      <c r="L119" s="39">
        <f t="shared" si="44"/>
        <v>0</v>
      </c>
      <c r="M119" s="39">
        <f t="shared" si="44"/>
        <v>0</v>
      </c>
      <c r="N119" s="39">
        <f t="shared" si="44"/>
        <v>0</v>
      </c>
      <c r="O119" s="39">
        <f t="shared" si="44"/>
        <v>0</v>
      </c>
      <c r="P119" s="39">
        <f t="shared" si="30"/>
        <v>39090323</v>
      </c>
      <c r="S119" s="79"/>
    </row>
    <row r="120" spans="1:548" s="11" customFormat="1" x14ac:dyDescent="0.2">
      <c r="A120" s="30" t="s">
        <v>230</v>
      </c>
      <c r="B120" s="30" t="s">
        <v>231</v>
      </c>
      <c r="C120" s="80" t="s">
        <v>232</v>
      </c>
      <c r="D120" s="39">
        <v>0</v>
      </c>
      <c r="E120" s="39">
        <v>0</v>
      </c>
      <c r="F120" s="39">
        <v>0</v>
      </c>
      <c r="G120" s="39">
        <v>23950447</v>
      </c>
      <c r="H120" s="39">
        <v>0</v>
      </c>
      <c r="I120" s="39">
        <v>0</v>
      </c>
      <c r="J120" s="39">
        <v>15139876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f t="shared" si="30"/>
        <v>39090323</v>
      </c>
      <c r="S120" s="79"/>
    </row>
    <row r="121" spans="1:548" s="27" customFormat="1" x14ac:dyDescent="0.2">
      <c r="A121" s="57"/>
      <c r="B121" s="57"/>
      <c r="C121" s="80" t="s">
        <v>233</v>
      </c>
      <c r="D121" s="39">
        <f>SUM(D122:D126)</f>
        <v>0</v>
      </c>
      <c r="E121" s="39">
        <f>SUM(E122:E126)</f>
        <v>49182353</v>
      </c>
      <c r="F121" s="39">
        <f t="shared" ref="F121:L121" si="45">SUM(F122:F126)</f>
        <v>20001097</v>
      </c>
      <c r="G121" s="39">
        <f t="shared" si="45"/>
        <v>36841910</v>
      </c>
      <c r="H121" s="39">
        <f t="shared" si="45"/>
        <v>24594761</v>
      </c>
      <c r="I121" s="39">
        <f t="shared" si="45"/>
        <v>24489766</v>
      </c>
      <c r="J121" s="39">
        <f t="shared" si="45"/>
        <v>43410045</v>
      </c>
      <c r="K121" s="39">
        <f t="shared" si="45"/>
        <v>22673349</v>
      </c>
      <c r="L121" s="39">
        <f t="shared" si="45"/>
        <v>22595535</v>
      </c>
      <c r="M121" s="39">
        <f>SUM(M122:M126)</f>
        <v>41648642</v>
      </c>
      <c r="N121" s="39">
        <f t="shared" ref="N121:O121" si="46">SUM(N122:N126)</f>
        <v>60939968</v>
      </c>
      <c r="O121" s="39">
        <f t="shared" si="46"/>
        <v>18274691</v>
      </c>
      <c r="P121" s="39">
        <f t="shared" si="30"/>
        <v>364652117</v>
      </c>
    </row>
    <row r="122" spans="1:548" s="11" customFormat="1" x14ac:dyDescent="0.2">
      <c r="A122" s="30" t="s">
        <v>234</v>
      </c>
      <c r="B122" s="30" t="s">
        <v>235</v>
      </c>
      <c r="C122" s="80" t="s">
        <v>236</v>
      </c>
      <c r="D122" s="39">
        <v>0</v>
      </c>
      <c r="E122" s="39">
        <v>32160477</v>
      </c>
      <c r="F122" s="39">
        <v>10607211</v>
      </c>
      <c r="G122" s="39">
        <v>22167273</v>
      </c>
      <c r="H122" s="39">
        <v>14615784</v>
      </c>
      <c r="I122" s="39">
        <v>14615784</v>
      </c>
      <c r="J122" s="39">
        <v>27936524</v>
      </c>
      <c r="K122" s="39">
        <v>13951429</v>
      </c>
      <c r="L122" s="39">
        <v>13951429</v>
      </c>
      <c r="M122" s="39">
        <v>25998381</v>
      </c>
      <c r="N122" s="39">
        <v>43784112</v>
      </c>
      <c r="O122" s="39">
        <v>11580442</v>
      </c>
      <c r="P122" s="39">
        <f t="shared" si="30"/>
        <v>231368846</v>
      </c>
    </row>
    <row r="123" spans="1:548" s="11" customFormat="1" x14ac:dyDescent="0.2">
      <c r="A123" s="30" t="s">
        <v>237</v>
      </c>
      <c r="B123" s="30" t="s">
        <v>238</v>
      </c>
      <c r="C123" s="80" t="s">
        <v>239</v>
      </c>
      <c r="D123" s="39">
        <v>0</v>
      </c>
      <c r="E123" s="39">
        <v>0</v>
      </c>
      <c r="F123" s="39">
        <v>3779709</v>
      </c>
      <c r="G123" s="39">
        <v>1259903</v>
      </c>
      <c r="H123" s="39">
        <v>1259903</v>
      </c>
      <c r="I123" s="39">
        <v>1259903</v>
      </c>
      <c r="J123" s="39">
        <v>1259903</v>
      </c>
      <c r="K123" s="39">
        <v>1337717</v>
      </c>
      <c r="L123" s="39">
        <v>1259903</v>
      </c>
      <c r="M123" s="39">
        <v>1889854</v>
      </c>
      <c r="N123" s="39">
        <v>1874863</v>
      </c>
      <c r="O123" s="39">
        <v>799732</v>
      </c>
      <c r="P123" s="39">
        <f t="shared" si="30"/>
        <v>15981390</v>
      </c>
    </row>
    <row r="124" spans="1:548" s="11" customFormat="1" x14ac:dyDescent="0.2">
      <c r="A124" s="30" t="s">
        <v>240</v>
      </c>
      <c r="B124" s="81" t="s">
        <v>241</v>
      </c>
      <c r="C124" s="80" t="s">
        <v>242</v>
      </c>
      <c r="D124" s="39">
        <v>0</v>
      </c>
      <c r="E124" s="39">
        <v>15617858</v>
      </c>
      <c r="F124" s="39">
        <v>5151103</v>
      </c>
      <c r="G124" s="39">
        <v>10764931</v>
      </c>
      <c r="H124" s="39">
        <v>7097757</v>
      </c>
      <c r="I124" s="39">
        <v>7097757</v>
      </c>
      <c r="J124" s="39">
        <v>13047327</v>
      </c>
      <c r="K124" s="39">
        <v>6775131</v>
      </c>
      <c r="L124" s="39">
        <v>6775131</v>
      </c>
      <c r="M124" s="39">
        <v>12625404</v>
      </c>
      <c r="N124" s="39">
        <v>12625407</v>
      </c>
      <c r="O124" s="39">
        <v>5353669</v>
      </c>
      <c r="P124" s="39">
        <f t="shared" si="30"/>
        <v>102931475</v>
      </c>
    </row>
    <row r="125" spans="1:548" s="11" customFormat="1" x14ac:dyDescent="0.2">
      <c r="A125" s="30" t="s">
        <v>243</v>
      </c>
      <c r="B125" s="81" t="s">
        <v>244</v>
      </c>
      <c r="C125" s="80" t="s">
        <v>245</v>
      </c>
      <c r="D125" s="39">
        <v>0</v>
      </c>
      <c r="E125" s="39">
        <v>1404018</v>
      </c>
      <c r="F125" s="39">
        <v>463074</v>
      </c>
      <c r="G125" s="39">
        <v>967748</v>
      </c>
      <c r="H125" s="39">
        <v>638075</v>
      </c>
      <c r="I125" s="39">
        <v>638075</v>
      </c>
      <c r="J125" s="39">
        <v>1166291</v>
      </c>
      <c r="K125" s="39">
        <v>609072</v>
      </c>
      <c r="L125" s="39">
        <v>609072</v>
      </c>
      <c r="M125" s="39">
        <v>1135003</v>
      </c>
      <c r="N125" s="39">
        <v>1135009</v>
      </c>
      <c r="O125" s="39">
        <v>540848</v>
      </c>
      <c r="P125" s="39">
        <f t="shared" si="30"/>
        <v>9306285</v>
      </c>
    </row>
    <row r="126" spans="1:548" s="11" customFormat="1" x14ac:dyDescent="0.2">
      <c r="A126" s="30" t="s">
        <v>246</v>
      </c>
      <c r="B126" s="81" t="s">
        <v>247</v>
      </c>
      <c r="C126" s="80" t="s">
        <v>248</v>
      </c>
      <c r="D126" s="39">
        <v>0</v>
      </c>
      <c r="E126" s="39">
        <v>0</v>
      </c>
      <c r="F126" s="39">
        <v>0</v>
      </c>
      <c r="G126" s="39">
        <v>1682055</v>
      </c>
      <c r="H126" s="39">
        <v>983242</v>
      </c>
      <c r="I126" s="39">
        <v>878247</v>
      </c>
      <c r="J126" s="39">
        <v>0</v>
      </c>
      <c r="K126" s="39">
        <v>0</v>
      </c>
      <c r="L126" s="39">
        <v>0</v>
      </c>
      <c r="M126" s="39"/>
      <c r="N126" s="39">
        <v>1520577</v>
      </c>
      <c r="O126" s="39"/>
      <c r="P126" s="39">
        <f t="shared" si="30"/>
        <v>5064121</v>
      </c>
    </row>
    <row r="127" spans="1:548" s="27" customFormat="1" x14ac:dyDescent="0.2">
      <c r="A127" s="57"/>
      <c r="B127" s="57"/>
      <c r="C127" s="80" t="s">
        <v>249</v>
      </c>
      <c r="D127" s="39">
        <f>SUM(D128:D138)</f>
        <v>0</v>
      </c>
      <c r="E127" s="39">
        <f>SUM(E128:E138)</f>
        <v>365043000</v>
      </c>
      <c r="F127" s="39">
        <f>SUM(F128:F138)</f>
        <v>299811000</v>
      </c>
      <c r="G127" s="39">
        <f t="shared" ref="G127:L127" si="47">SUM(G128:G138)</f>
        <v>341323236</v>
      </c>
      <c r="H127" s="39">
        <f t="shared" si="47"/>
        <v>192698181</v>
      </c>
      <c r="I127" s="39">
        <f t="shared" si="47"/>
        <v>355502236</v>
      </c>
      <c r="J127" s="39">
        <f t="shared" si="47"/>
        <v>274171236</v>
      </c>
      <c r="K127" s="39">
        <f t="shared" si="47"/>
        <v>191871236</v>
      </c>
      <c r="L127" s="39">
        <f t="shared" si="47"/>
        <v>165729236</v>
      </c>
      <c r="M127" s="39">
        <f>SUM(M128:M138)</f>
        <v>339132523</v>
      </c>
      <c r="N127" s="39">
        <f t="shared" ref="N127:O127" si="48">SUM(N128:N138)</f>
        <v>273742248</v>
      </c>
      <c r="O127" s="39">
        <f t="shared" si="48"/>
        <v>111716559</v>
      </c>
      <c r="P127" s="39">
        <f t="shared" si="30"/>
        <v>2910740691</v>
      </c>
    </row>
    <row r="128" spans="1:548" s="11" customFormat="1" x14ac:dyDescent="0.2">
      <c r="A128" s="81" t="s">
        <v>250</v>
      </c>
      <c r="B128" s="30" t="s">
        <v>251</v>
      </c>
      <c r="C128" s="80" t="s">
        <v>252</v>
      </c>
      <c r="D128" s="39">
        <v>0</v>
      </c>
      <c r="E128" s="40">
        <v>365043000</v>
      </c>
      <c r="F128" s="40">
        <v>299811000</v>
      </c>
      <c r="G128" s="40">
        <v>312077000</v>
      </c>
      <c r="H128" s="40">
        <v>162605000</v>
      </c>
      <c r="I128" s="40">
        <v>326256000</v>
      </c>
      <c r="J128" s="40">
        <v>244425000</v>
      </c>
      <c r="K128" s="40">
        <v>162625000</v>
      </c>
      <c r="L128" s="40">
        <v>136483000</v>
      </c>
      <c r="M128" s="40">
        <v>309886287</v>
      </c>
      <c r="N128" s="40">
        <v>244496000</v>
      </c>
      <c r="O128" s="40">
        <v>90905361</v>
      </c>
      <c r="P128" s="40">
        <f t="shared" si="30"/>
        <v>2654612648</v>
      </c>
    </row>
    <row r="129" spans="1:16" s="11" customFormat="1" x14ac:dyDescent="0.2">
      <c r="A129" s="81" t="s">
        <v>253</v>
      </c>
      <c r="B129" s="30" t="s">
        <v>254</v>
      </c>
      <c r="C129" s="80" t="s">
        <v>255</v>
      </c>
      <c r="D129" s="39">
        <v>0</v>
      </c>
      <c r="E129" s="40">
        <v>0</v>
      </c>
      <c r="F129" s="40">
        <v>0</v>
      </c>
      <c r="G129" s="40">
        <v>2761037</v>
      </c>
      <c r="H129" s="40">
        <v>2761037</v>
      </c>
      <c r="I129" s="40">
        <v>2761037</v>
      </c>
      <c r="J129" s="40">
        <v>2761037</v>
      </c>
      <c r="K129" s="40">
        <v>2761037</v>
      </c>
      <c r="L129" s="40">
        <v>2761037</v>
      </c>
      <c r="M129" s="40">
        <v>2761037</v>
      </c>
      <c r="N129" s="40">
        <v>2761034</v>
      </c>
      <c r="O129" s="40">
        <v>2341687</v>
      </c>
      <c r="P129" s="40">
        <f t="shared" si="30"/>
        <v>24429980</v>
      </c>
    </row>
    <row r="130" spans="1:16" s="11" customFormat="1" x14ac:dyDescent="0.2">
      <c r="A130" s="81" t="s">
        <v>253</v>
      </c>
      <c r="B130" s="30" t="s">
        <v>256</v>
      </c>
      <c r="C130" s="80" t="s">
        <v>257</v>
      </c>
      <c r="D130" s="39">
        <v>0</v>
      </c>
      <c r="E130" s="40">
        <v>0</v>
      </c>
      <c r="F130" s="40">
        <v>0</v>
      </c>
      <c r="G130" s="40">
        <v>2021956</v>
      </c>
      <c r="H130" s="40">
        <v>2021956</v>
      </c>
      <c r="I130" s="40">
        <v>2021956</v>
      </c>
      <c r="J130" s="40">
        <v>2021956</v>
      </c>
      <c r="K130" s="40">
        <v>2021956</v>
      </c>
      <c r="L130" s="40">
        <v>2021956</v>
      </c>
      <c r="M130" s="40">
        <v>2021956</v>
      </c>
      <c r="N130" s="40">
        <v>2021967</v>
      </c>
      <c r="O130" s="40">
        <v>1714860</v>
      </c>
      <c r="P130" s="40">
        <f t="shared" si="30"/>
        <v>17890519</v>
      </c>
    </row>
    <row r="131" spans="1:16" s="11" customFormat="1" x14ac:dyDescent="0.2">
      <c r="A131" s="81" t="s">
        <v>253</v>
      </c>
      <c r="B131" s="30" t="s">
        <v>258</v>
      </c>
      <c r="C131" s="80" t="s">
        <v>259</v>
      </c>
      <c r="D131" s="39">
        <v>0</v>
      </c>
      <c r="E131" s="40">
        <v>0</v>
      </c>
      <c r="F131" s="40">
        <v>0</v>
      </c>
      <c r="G131" s="40">
        <v>1238700</v>
      </c>
      <c r="H131" s="40">
        <v>1238700</v>
      </c>
      <c r="I131" s="40">
        <v>1238700</v>
      </c>
      <c r="J131" s="40">
        <v>1238700</v>
      </c>
      <c r="K131" s="40">
        <v>1238700</v>
      </c>
      <c r="L131" s="40">
        <v>1238700</v>
      </c>
      <c r="M131" s="40">
        <v>1238700</v>
      </c>
      <c r="N131" s="40">
        <v>1238703</v>
      </c>
      <c r="O131" s="40">
        <v>2479531</v>
      </c>
      <c r="P131" s="40">
        <f t="shared" si="30"/>
        <v>12389134</v>
      </c>
    </row>
    <row r="132" spans="1:16" s="11" customFormat="1" x14ac:dyDescent="0.2">
      <c r="A132" s="81" t="s">
        <v>260</v>
      </c>
      <c r="B132" s="30" t="s">
        <v>261</v>
      </c>
      <c r="C132" s="80" t="s">
        <v>262</v>
      </c>
      <c r="D132" s="39">
        <v>0</v>
      </c>
      <c r="E132" s="40">
        <v>0</v>
      </c>
      <c r="F132" s="40">
        <v>0</v>
      </c>
      <c r="G132" s="40">
        <v>0</v>
      </c>
      <c r="H132" s="40">
        <v>846945</v>
      </c>
      <c r="I132" s="40">
        <v>0</v>
      </c>
      <c r="J132" s="40">
        <v>0</v>
      </c>
      <c r="K132" s="40">
        <v>0</v>
      </c>
      <c r="L132" s="40">
        <v>0</v>
      </c>
      <c r="M132" s="40"/>
      <c r="N132" s="40"/>
      <c r="O132" s="40"/>
      <c r="P132" s="40">
        <f t="shared" ref="P132:P197" si="49">SUM(D132:O132)</f>
        <v>846945</v>
      </c>
    </row>
    <row r="133" spans="1:16" s="11" customFormat="1" x14ac:dyDescent="0.2">
      <c r="A133" s="81" t="s">
        <v>263</v>
      </c>
      <c r="B133" s="30">
        <v>8303434</v>
      </c>
      <c r="C133" s="80" t="s">
        <v>264</v>
      </c>
      <c r="D133" s="39">
        <v>0</v>
      </c>
      <c r="E133" s="40">
        <v>0</v>
      </c>
      <c r="F133" s="40">
        <v>0</v>
      </c>
      <c r="G133" s="40">
        <v>1020520</v>
      </c>
      <c r="H133" s="40">
        <v>1020520</v>
      </c>
      <c r="I133" s="40">
        <v>1020520</v>
      </c>
      <c r="J133" s="40">
        <v>1020520</v>
      </c>
      <c r="K133" s="40">
        <v>1020520</v>
      </c>
      <c r="L133" s="40">
        <v>1020520</v>
      </c>
      <c r="M133" s="40">
        <v>1020520</v>
      </c>
      <c r="N133" s="40">
        <v>1020524</v>
      </c>
      <c r="O133" s="40">
        <v>477215</v>
      </c>
      <c r="P133" s="40">
        <f t="shared" si="49"/>
        <v>8641379</v>
      </c>
    </row>
    <row r="134" spans="1:16" s="11" customFormat="1" x14ac:dyDescent="0.2">
      <c r="A134" s="81" t="s">
        <v>263</v>
      </c>
      <c r="B134" s="30">
        <v>8303435</v>
      </c>
      <c r="C134" s="80" t="s">
        <v>265</v>
      </c>
      <c r="D134" s="39">
        <v>0</v>
      </c>
      <c r="E134" s="40">
        <v>0</v>
      </c>
      <c r="F134" s="40">
        <v>0</v>
      </c>
      <c r="G134" s="40">
        <v>5392259</v>
      </c>
      <c r="H134" s="40">
        <v>5392259</v>
      </c>
      <c r="I134" s="40">
        <v>5392259</v>
      </c>
      <c r="J134" s="40">
        <v>5392259</v>
      </c>
      <c r="K134" s="40">
        <v>5392259</v>
      </c>
      <c r="L134" s="40">
        <v>5392259</v>
      </c>
      <c r="M134" s="40">
        <v>5392259</v>
      </c>
      <c r="N134" s="40">
        <v>5392255</v>
      </c>
      <c r="O134" s="40">
        <v>3111067</v>
      </c>
      <c r="P134" s="40">
        <f t="shared" si="49"/>
        <v>46249135</v>
      </c>
    </row>
    <row r="135" spans="1:16" s="11" customFormat="1" x14ac:dyDescent="0.2">
      <c r="A135" s="81" t="s">
        <v>263</v>
      </c>
      <c r="B135" s="30">
        <v>8303436</v>
      </c>
      <c r="C135" s="80" t="s">
        <v>266</v>
      </c>
      <c r="D135" s="39">
        <v>0</v>
      </c>
      <c r="E135" s="40">
        <v>0</v>
      </c>
      <c r="F135" s="40">
        <v>0</v>
      </c>
      <c r="G135" s="40">
        <v>5050816</v>
      </c>
      <c r="H135" s="40">
        <v>5050816</v>
      </c>
      <c r="I135" s="40">
        <v>5050816</v>
      </c>
      <c r="J135" s="40">
        <v>5050816</v>
      </c>
      <c r="K135" s="40">
        <v>5050816</v>
      </c>
      <c r="L135" s="40">
        <v>5050816</v>
      </c>
      <c r="M135" s="40">
        <v>5050816</v>
      </c>
      <c r="N135" s="40">
        <v>5050820</v>
      </c>
      <c r="O135" s="40">
        <v>4967709</v>
      </c>
      <c r="P135" s="40">
        <f t="shared" si="49"/>
        <v>45374241</v>
      </c>
    </row>
    <row r="136" spans="1:16" s="11" customFormat="1" x14ac:dyDescent="0.2">
      <c r="A136" s="81" t="s">
        <v>263</v>
      </c>
      <c r="B136" s="30">
        <v>8303437</v>
      </c>
      <c r="C136" s="80" t="s">
        <v>267</v>
      </c>
      <c r="D136" s="39">
        <v>0</v>
      </c>
      <c r="E136" s="40">
        <v>0</v>
      </c>
      <c r="F136" s="40">
        <v>0</v>
      </c>
      <c r="G136" s="40">
        <v>6320399</v>
      </c>
      <c r="H136" s="40">
        <v>6320399</v>
      </c>
      <c r="I136" s="40">
        <v>6320399</v>
      </c>
      <c r="J136" s="40">
        <v>6320399</v>
      </c>
      <c r="K136" s="40">
        <v>6320399</v>
      </c>
      <c r="L136" s="40">
        <v>6320399</v>
      </c>
      <c r="M136" s="40">
        <v>6320399</v>
      </c>
      <c r="N136" s="40">
        <v>6320396</v>
      </c>
      <c r="O136" s="40">
        <v>3175019</v>
      </c>
      <c r="P136" s="40">
        <f t="shared" si="49"/>
        <v>53738208</v>
      </c>
    </row>
    <row r="137" spans="1:16" s="11" customFormat="1" x14ac:dyDescent="0.2">
      <c r="A137" s="81" t="s">
        <v>263</v>
      </c>
      <c r="B137" s="30">
        <v>8303438</v>
      </c>
      <c r="C137" s="80" t="s">
        <v>268</v>
      </c>
      <c r="D137" s="39">
        <v>0</v>
      </c>
      <c r="E137" s="40">
        <v>0</v>
      </c>
      <c r="F137" s="40">
        <v>0</v>
      </c>
      <c r="G137" s="40">
        <v>5440549</v>
      </c>
      <c r="H137" s="40">
        <v>5440549</v>
      </c>
      <c r="I137" s="40">
        <v>5440549</v>
      </c>
      <c r="J137" s="40">
        <v>5440549</v>
      </c>
      <c r="K137" s="40">
        <v>5440549</v>
      </c>
      <c r="L137" s="40">
        <v>5440549</v>
      </c>
      <c r="M137" s="40">
        <v>5440549</v>
      </c>
      <c r="N137" s="40">
        <v>5440549</v>
      </c>
      <c r="O137" s="40">
        <v>2544110</v>
      </c>
      <c r="P137" s="40">
        <f t="shared" si="49"/>
        <v>46068502</v>
      </c>
    </row>
    <row r="138" spans="1:16" s="11" customFormat="1" x14ac:dyDescent="0.2">
      <c r="A138" s="81" t="s">
        <v>269</v>
      </c>
      <c r="B138" s="30" t="s">
        <v>270</v>
      </c>
      <c r="C138" s="80" t="s">
        <v>271</v>
      </c>
      <c r="D138" s="39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500000</v>
      </c>
      <c r="K138" s="40">
        <v>0</v>
      </c>
      <c r="L138" s="40">
        <v>0</v>
      </c>
      <c r="M138" s="40">
        <v>0</v>
      </c>
      <c r="N138" s="40"/>
      <c r="O138" s="40"/>
      <c r="P138" s="40">
        <f t="shared" si="49"/>
        <v>500000</v>
      </c>
    </row>
    <row r="139" spans="1:16" s="27" customFormat="1" x14ac:dyDescent="0.2">
      <c r="A139" s="30"/>
      <c r="B139" s="30"/>
      <c r="C139" s="80" t="s">
        <v>272</v>
      </c>
      <c r="D139" s="39">
        <f>SUM(D140:D146)</f>
        <v>0</v>
      </c>
      <c r="E139" s="39">
        <f t="shared" ref="E139:O139" si="50">SUM(E140:E146)</f>
        <v>0</v>
      </c>
      <c r="F139" s="39">
        <f>SUM(F140:F146)</f>
        <v>6224502</v>
      </c>
      <c r="G139" s="39">
        <f t="shared" si="50"/>
        <v>0</v>
      </c>
      <c r="H139" s="39">
        <f t="shared" si="50"/>
        <v>13546498</v>
      </c>
      <c r="I139" s="39">
        <f t="shared" si="50"/>
        <v>36890616</v>
      </c>
      <c r="J139" s="39">
        <f t="shared" si="50"/>
        <v>26732885</v>
      </c>
      <c r="K139" s="39">
        <f t="shared" si="50"/>
        <v>16338406</v>
      </c>
      <c r="L139" s="39">
        <f t="shared" si="50"/>
        <v>0</v>
      </c>
      <c r="M139" s="39">
        <f t="shared" si="50"/>
        <v>2074834</v>
      </c>
      <c r="N139" s="39">
        <f t="shared" si="50"/>
        <v>12887083</v>
      </c>
      <c r="O139" s="39">
        <f t="shared" si="50"/>
        <v>381004730</v>
      </c>
      <c r="P139" s="39">
        <f t="shared" si="49"/>
        <v>495699554</v>
      </c>
    </row>
    <row r="140" spans="1:16" s="27" customFormat="1" x14ac:dyDescent="0.2">
      <c r="A140" s="30" t="s">
        <v>273</v>
      </c>
      <c r="B140" s="30" t="s">
        <v>274</v>
      </c>
      <c r="C140" s="80" t="s">
        <v>275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40">
        <v>2167304</v>
      </c>
      <c r="J140" s="40">
        <v>9184599</v>
      </c>
      <c r="K140" s="40">
        <v>0</v>
      </c>
      <c r="L140" s="40">
        <v>0</v>
      </c>
      <c r="M140" s="40">
        <v>0</v>
      </c>
      <c r="N140" s="40"/>
      <c r="O140" s="40"/>
      <c r="P140" s="40">
        <f t="shared" si="49"/>
        <v>11351903</v>
      </c>
    </row>
    <row r="141" spans="1:16" s="27" customFormat="1" x14ac:dyDescent="0.2">
      <c r="A141" s="30" t="s">
        <v>230</v>
      </c>
      <c r="B141" s="30" t="s">
        <v>276</v>
      </c>
      <c r="C141" s="80" t="s">
        <v>277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40">
        <v>28917670</v>
      </c>
      <c r="J141" s="40">
        <v>15473452</v>
      </c>
      <c r="K141" s="40">
        <v>0</v>
      </c>
      <c r="L141" s="40">
        <v>0</v>
      </c>
      <c r="M141" s="40">
        <v>0</v>
      </c>
      <c r="N141" s="40">
        <v>12887083</v>
      </c>
      <c r="O141" s="40">
        <v>31004755</v>
      </c>
      <c r="P141" s="40">
        <f t="shared" si="49"/>
        <v>88282960</v>
      </c>
    </row>
    <row r="142" spans="1:16" s="27" customFormat="1" x14ac:dyDescent="0.2">
      <c r="A142" s="30" t="s">
        <v>278</v>
      </c>
      <c r="B142" s="30" t="s">
        <v>279</v>
      </c>
      <c r="C142" s="80" t="s">
        <v>280</v>
      </c>
      <c r="D142" s="39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4000000</v>
      </c>
      <c r="L142" s="40">
        <v>0</v>
      </c>
      <c r="M142" s="40">
        <v>0</v>
      </c>
      <c r="N142" s="40"/>
      <c r="O142" s="40"/>
      <c r="P142" s="40">
        <f t="shared" si="49"/>
        <v>4000000</v>
      </c>
    </row>
    <row r="143" spans="1:16" s="27" customFormat="1" x14ac:dyDescent="0.2">
      <c r="A143" s="30" t="s">
        <v>281</v>
      </c>
      <c r="B143" s="30" t="s">
        <v>279</v>
      </c>
      <c r="C143" s="80" t="s">
        <v>280</v>
      </c>
      <c r="D143" s="39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349999975</v>
      </c>
      <c r="P143" s="40">
        <f t="shared" si="49"/>
        <v>349999975</v>
      </c>
    </row>
    <row r="144" spans="1:16" s="11" customFormat="1" x14ac:dyDescent="0.2">
      <c r="A144" s="30" t="s">
        <v>282</v>
      </c>
      <c r="B144" s="30" t="s">
        <v>283</v>
      </c>
      <c r="C144" s="80" t="s">
        <v>284</v>
      </c>
      <c r="D144" s="39">
        <v>0</v>
      </c>
      <c r="E144" s="40">
        <v>0</v>
      </c>
      <c r="F144" s="40">
        <v>6224502</v>
      </c>
      <c r="G144" s="40">
        <v>0</v>
      </c>
      <c r="H144" s="40">
        <v>0</v>
      </c>
      <c r="I144" s="40"/>
      <c r="J144" s="40">
        <v>2074834</v>
      </c>
      <c r="K144" s="40">
        <v>0</v>
      </c>
      <c r="L144" s="40">
        <v>0</v>
      </c>
      <c r="M144" s="40">
        <v>2074834</v>
      </c>
      <c r="N144" s="40"/>
      <c r="O144" s="40"/>
      <c r="P144" s="40">
        <f t="shared" si="49"/>
        <v>10374170</v>
      </c>
    </row>
    <row r="145" spans="1:16" s="11" customFormat="1" x14ac:dyDescent="0.2">
      <c r="A145" s="30" t="s">
        <v>285</v>
      </c>
      <c r="B145" s="30" t="s">
        <v>286</v>
      </c>
      <c r="C145" s="80" t="s">
        <v>287</v>
      </c>
      <c r="D145" s="39">
        <v>0</v>
      </c>
      <c r="E145" s="40">
        <v>0</v>
      </c>
      <c r="F145" s="40">
        <v>0</v>
      </c>
      <c r="G145" s="40">
        <v>0</v>
      </c>
      <c r="H145" s="40">
        <v>13546498</v>
      </c>
      <c r="I145" s="40">
        <v>5805642</v>
      </c>
      <c r="J145" s="40">
        <v>0</v>
      </c>
      <c r="K145" s="40">
        <v>0</v>
      </c>
      <c r="L145" s="40">
        <v>0</v>
      </c>
      <c r="M145" s="40">
        <v>0</v>
      </c>
      <c r="N145" s="40"/>
      <c r="O145" s="40"/>
      <c r="P145" s="40">
        <f t="shared" si="49"/>
        <v>19352140</v>
      </c>
    </row>
    <row r="146" spans="1:16" s="11" customFormat="1" x14ac:dyDescent="0.2">
      <c r="A146" s="30" t="s">
        <v>288</v>
      </c>
      <c r="B146" s="30" t="s">
        <v>289</v>
      </c>
      <c r="C146" s="80" t="s">
        <v>290</v>
      </c>
      <c r="D146" s="39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12338406</v>
      </c>
      <c r="L146" s="40">
        <v>0</v>
      </c>
      <c r="M146" s="40">
        <v>0</v>
      </c>
      <c r="N146" s="40"/>
      <c r="O146" s="40"/>
      <c r="P146" s="40">
        <f t="shared" si="49"/>
        <v>12338406</v>
      </c>
    </row>
    <row r="147" spans="1:16" s="27" customFormat="1" x14ac:dyDescent="0.2">
      <c r="A147" s="30"/>
      <c r="B147" s="30"/>
      <c r="C147" s="73" t="s">
        <v>291</v>
      </c>
      <c r="D147" s="39">
        <f>SUM(D148:D158)</f>
        <v>0</v>
      </c>
      <c r="E147" s="40">
        <f t="shared" ref="E147:L147" si="51">SUM(E148:E158)</f>
        <v>0</v>
      </c>
      <c r="F147" s="40">
        <f t="shared" si="51"/>
        <v>194706210</v>
      </c>
      <c r="G147" s="40">
        <f t="shared" si="51"/>
        <v>0</v>
      </c>
      <c r="H147" s="40">
        <f t="shared" si="51"/>
        <v>24676672</v>
      </c>
      <c r="I147" s="40">
        <f>SUM(I148:I158)</f>
        <v>0</v>
      </c>
      <c r="J147" s="40">
        <f t="shared" si="51"/>
        <v>1366074</v>
      </c>
      <c r="K147" s="40">
        <f t="shared" si="51"/>
        <v>311564808</v>
      </c>
      <c r="L147" s="40">
        <f t="shared" si="51"/>
        <v>374659282</v>
      </c>
      <c r="M147" s="40">
        <f>SUM(M148:M158)</f>
        <v>139811571</v>
      </c>
      <c r="N147" s="40">
        <f t="shared" ref="N147" si="52">SUM(N148:N158)</f>
        <v>47008998</v>
      </c>
      <c r="O147" s="40">
        <f>SUM(O148:O159)</f>
        <v>183669055</v>
      </c>
      <c r="P147" s="40">
        <f t="shared" si="49"/>
        <v>1277462670</v>
      </c>
    </row>
    <row r="148" spans="1:16" s="11" customFormat="1" x14ac:dyDescent="0.2">
      <c r="A148" s="30" t="s">
        <v>292</v>
      </c>
      <c r="B148" s="30">
        <v>8306101</v>
      </c>
      <c r="C148" s="80" t="s">
        <v>293</v>
      </c>
      <c r="D148" s="39">
        <v>0</v>
      </c>
      <c r="E148" s="40">
        <v>0</v>
      </c>
      <c r="F148" s="40">
        <v>194706210</v>
      </c>
      <c r="G148" s="40">
        <v>0</v>
      </c>
      <c r="H148" s="40">
        <v>0</v>
      </c>
      <c r="I148" s="40">
        <v>0</v>
      </c>
      <c r="J148" s="40">
        <v>0</v>
      </c>
      <c r="K148" s="40">
        <v>311564808</v>
      </c>
      <c r="L148" s="40">
        <v>0</v>
      </c>
      <c r="M148" s="40">
        <v>0</v>
      </c>
      <c r="N148" s="40"/>
      <c r="O148" s="40">
        <v>148543270</v>
      </c>
      <c r="P148" s="40">
        <f t="shared" si="49"/>
        <v>654814288</v>
      </c>
    </row>
    <row r="149" spans="1:16" s="11" customFormat="1" x14ac:dyDescent="0.2">
      <c r="A149" s="30" t="s">
        <v>294</v>
      </c>
      <c r="B149" s="30" t="s">
        <v>295</v>
      </c>
      <c r="C149" s="80" t="s">
        <v>296</v>
      </c>
      <c r="D149" s="39"/>
      <c r="E149" s="40"/>
      <c r="F149" s="40"/>
      <c r="G149" s="40"/>
      <c r="H149" s="40"/>
      <c r="I149" s="40"/>
      <c r="J149" s="40"/>
      <c r="K149" s="40"/>
      <c r="L149" s="40"/>
      <c r="M149" s="40">
        <v>13761449</v>
      </c>
      <c r="N149" s="40"/>
      <c r="O149" s="40"/>
      <c r="P149" s="40">
        <f t="shared" si="49"/>
        <v>13761449</v>
      </c>
    </row>
    <row r="150" spans="1:16" s="11" customFormat="1" x14ac:dyDescent="0.2">
      <c r="A150" s="30" t="s">
        <v>297</v>
      </c>
      <c r="B150" s="30">
        <v>8306117</v>
      </c>
      <c r="C150" s="80" t="s">
        <v>298</v>
      </c>
      <c r="D150" s="39">
        <v>0</v>
      </c>
      <c r="E150" s="40">
        <v>0</v>
      </c>
      <c r="F150" s="40">
        <v>0</v>
      </c>
      <c r="G150" s="40">
        <v>0</v>
      </c>
      <c r="H150" s="40">
        <v>6310663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/>
      <c r="O150" s="40"/>
      <c r="P150" s="40">
        <f t="shared" si="49"/>
        <v>6310663</v>
      </c>
    </row>
    <row r="151" spans="1:16" s="11" customFormat="1" x14ac:dyDescent="0.2">
      <c r="A151" s="30" t="s">
        <v>299</v>
      </c>
      <c r="B151" s="30">
        <v>8306118</v>
      </c>
      <c r="C151" s="80" t="s">
        <v>300</v>
      </c>
      <c r="D151" s="39">
        <v>0</v>
      </c>
      <c r="E151" s="40">
        <v>0</v>
      </c>
      <c r="F151" s="40">
        <v>0</v>
      </c>
      <c r="G151" s="40">
        <v>0</v>
      </c>
      <c r="H151" s="40">
        <v>5455091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/>
      <c r="O151" s="40"/>
      <c r="P151" s="40">
        <f t="shared" si="49"/>
        <v>5455091</v>
      </c>
    </row>
    <row r="152" spans="1:16" s="11" customFormat="1" x14ac:dyDescent="0.2">
      <c r="A152" s="30" t="s">
        <v>301</v>
      </c>
      <c r="B152" s="30" t="s">
        <v>302</v>
      </c>
      <c r="C152" s="80" t="s">
        <v>303</v>
      </c>
      <c r="D152" s="39">
        <v>0</v>
      </c>
      <c r="E152" s="40">
        <v>0</v>
      </c>
      <c r="F152" s="40">
        <v>0</v>
      </c>
      <c r="G152" s="40">
        <v>0</v>
      </c>
      <c r="H152" s="40">
        <v>11158025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/>
      <c r="O152" s="40"/>
      <c r="P152" s="40">
        <f t="shared" si="49"/>
        <v>11158025</v>
      </c>
    </row>
    <row r="153" spans="1:16" s="11" customFormat="1" x14ac:dyDescent="0.2">
      <c r="A153" s="30" t="s">
        <v>304</v>
      </c>
      <c r="B153" s="30" t="s">
        <v>305</v>
      </c>
      <c r="C153" s="80" t="s">
        <v>306</v>
      </c>
      <c r="D153" s="39">
        <v>0</v>
      </c>
      <c r="E153" s="40">
        <v>0</v>
      </c>
      <c r="F153" s="40">
        <v>0</v>
      </c>
      <c r="G153" s="40">
        <v>0</v>
      </c>
      <c r="H153" s="40">
        <v>1752893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/>
      <c r="O153" s="40"/>
      <c r="P153" s="40">
        <f t="shared" si="49"/>
        <v>1752893</v>
      </c>
    </row>
    <row r="154" spans="1:16" s="11" customFormat="1" x14ac:dyDescent="0.2">
      <c r="A154" s="30" t="s">
        <v>292</v>
      </c>
      <c r="B154" s="30" t="s">
        <v>307</v>
      </c>
      <c r="C154" s="80" t="s">
        <v>308</v>
      </c>
      <c r="D154" s="39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128651271</v>
      </c>
      <c r="M154" s="40">
        <v>119397755</v>
      </c>
      <c r="N154" s="40"/>
      <c r="O154" s="40"/>
      <c r="P154" s="40">
        <f t="shared" si="49"/>
        <v>248049026</v>
      </c>
    </row>
    <row r="155" spans="1:16" s="11" customFormat="1" x14ac:dyDescent="0.2">
      <c r="A155" s="30" t="s">
        <v>309</v>
      </c>
      <c r="B155" s="30" t="s">
        <v>310</v>
      </c>
      <c r="C155" s="80" t="s">
        <v>311</v>
      </c>
      <c r="D155" s="39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1366074</v>
      </c>
      <c r="K155" s="40">
        <v>0</v>
      </c>
      <c r="L155" s="40">
        <v>0</v>
      </c>
      <c r="M155" s="40"/>
      <c r="N155" s="40"/>
      <c r="O155" s="40"/>
      <c r="P155" s="40">
        <f t="shared" si="49"/>
        <v>1366074</v>
      </c>
    </row>
    <row r="156" spans="1:16" s="11" customFormat="1" x14ac:dyDescent="0.2">
      <c r="A156" s="30" t="s">
        <v>312</v>
      </c>
      <c r="B156" s="30" t="s">
        <v>313</v>
      </c>
      <c r="C156" s="80" t="s">
        <v>314</v>
      </c>
      <c r="D156" s="39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37710887</v>
      </c>
      <c r="M156" s="40">
        <v>6652367</v>
      </c>
      <c r="N156" s="40">
        <v>47008998</v>
      </c>
      <c r="O156" s="40"/>
      <c r="P156" s="40">
        <f t="shared" si="49"/>
        <v>91372252</v>
      </c>
    </row>
    <row r="157" spans="1:16" s="11" customFormat="1" x14ac:dyDescent="0.2">
      <c r="A157" s="30" t="s">
        <v>315</v>
      </c>
      <c r="B157" s="30">
        <v>8306147</v>
      </c>
      <c r="C157" s="80" t="s">
        <v>316</v>
      </c>
      <c r="D157" s="39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176000000</v>
      </c>
      <c r="M157" s="40"/>
      <c r="N157" s="40"/>
      <c r="O157" s="40"/>
      <c r="P157" s="40">
        <f t="shared" si="49"/>
        <v>176000000</v>
      </c>
    </row>
    <row r="158" spans="1:16" s="11" customFormat="1" ht="24.75" customHeight="1" x14ac:dyDescent="0.2">
      <c r="A158" s="30" t="s">
        <v>317</v>
      </c>
      <c r="B158" s="30" t="s">
        <v>318</v>
      </c>
      <c r="C158" s="82" t="s">
        <v>319</v>
      </c>
      <c r="D158" s="39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32297124</v>
      </c>
      <c r="M158" s="40"/>
      <c r="N158" s="40"/>
      <c r="O158" s="40"/>
      <c r="P158" s="40">
        <f t="shared" si="49"/>
        <v>32297124</v>
      </c>
    </row>
    <row r="159" spans="1:16" s="11" customFormat="1" ht="24" x14ac:dyDescent="0.2">
      <c r="A159" s="30" t="s">
        <v>320</v>
      </c>
      <c r="B159" s="30">
        <v>8306149</v>
      </c>
      <c r="C159" s="82" t="s">
        <v>321</v>
      </c>
      <c r="D159" s="39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>
        <v>35125785</v>
      </c>
      <c r="P159" s="40">
        <f t="shared" si="49"/>
        <v>35125785</v>
      </c>
    </row>
    <row r="160" spans="1:16" s="11" customFormat="1" x14ac:dyDescent="0.2">
      <c r="A160" s="30"/>
      <c r="B160" s="30"/>
      <c r="C160" s="80" t="s">
        <v>322</v>
      </c>
      <c r="D160" s="39"/>
      <c r="E160" s="40"/>
      <c r="F160" s="40"/>
      <c r="G160" s="40"/>
      <c r="H160" s="40"/>
      <c r="I160" s="40"/>
      <c r="J160" s="40"/>
      <c r="K160" s="40"/>
      <c r="L160" s="40"/>
      <c r="M160" s="40">
        <f>SUM(M161:M162)</f>
        <v>4723945</v>
      </c>
      <c r="N160" s="40">
        <f t="shared" ref="N160:O160" si="53">SUM(N161:N162)</f>
        <v>0</v>
      </c>
      <c r="O160" s="40">
        <f t="shared" si="53"/>
        <v>0</v>
      </c>
      <c r="P160" s="40">
        <f t="shared" si="49"/>
        <v>4723945</v>
      </c>
    </row>
    <row r="161" spans="1:16" s="11" customFormat="1" x14ac:dyDescent="0.2">
      <c r="A161" s="30" t="s">
        <v>323</v>
      </c>
      <c r="B161" s="30" t="s">
        <v>324</v>
      </c>
      <c r="C161" s="80" t="s">
        <v>325</v>
      </c>
      <c r="D161" s="39"/>
      <c r="E161" s="40"/>
      <c r="F161" s="40"/>
      <c r="G161" s="40"/>
      <c r="H161" s="40"/>
      <c r="I161" s="40"/>
      <c r="J161" s="40"/>
      <c r="K161" s="40"/>
      <c r="L161" s="40"/>
      <c r="M161" s="40">
        <v>3192271</v>
      </c>
      <c r="N161" s="40"/>
      <c r="O161" s="40"/>
      <c r="P161" s="40">
        <f t="shared" si="49"/>
        <v>3192271</v>
      </c>
    </row>
    <row r="162" spans="1:16" s="11" customFormat="1" x14ac:dyDescent="0.2">
      <c r="A162" s="30" t="s">
        <v>326</v>
      </c>
      <c r="B162" s="30" t="s">
        <v>327</v>
      </c>
      <c r="C162" s="80" t="s">
        <v>328</v>
      </c>
      <c r="D162" s="39"/>
      <c r="E162" s="40"/>
      <c r="F162" s="40"/>
      <c r="G162" s="40"/>
      <c r="H162" s="40"/>
      <c r="I162" s="40"/>
      <c r="J162" s="40"/>
      <c r="K162" s="40"/>
      <c r="L162" s="40"/>
      <c r="M162" s="40">
        <v>1531674</v>
      </c>
      <c r="N162" s="40"/>
      <c r="O162" s="40"/>
      <c r="P162" s="40">
        <f t="shared" si="49"/>
        <v>1531674</v>
      </c>
    </row>
    <row r="163" spans="1:16" s="27" customFormat="1" x14ac:dyDescent="0.2">
      <c r="A163" s="30"/>
      <c r="B163" s="30"/>
      <c r="C163" s="83" t="s">
        <v>329</v>
      </c>
      <c r="D163" s="39">
        <f>SUM(D164:D167)</f>
        <v>0</v>
      </c>
      <c r="E163" s="39">
        <f t="shared" ref="E163:O163" si="54">SUM(E164:E167)</f>
        <v>244732333</v>
      </c>
      <c r="F163" s="39">
        <f t="shared" si="54"/>
        <v>0</v>
      </c>
      <c r="G163" s="39">
        <f t="shared" si="54"/>
        <v>0</v>
      </c>
      <c r="H163" s="39">
        <f t="shared" si="54"/>
        <v>24342643</v>
      </c>
      <c r="I163" s="39">
        <f t="shared" si="54"/>
        <v>21931764</v>
      </c>
      <c r="J163" s="39">
        <f t="shared" si="54"/>
        <v>0</v>
      </c>
      <c r="K163" s="39">
        <f t="shared" si="54"/>
        <v>63713220</v>
      </c>
      <c r="L163" s="39">
        <f t="shared" si="54"/>
        <v>6621824</v>
      </c>
      <c r="M163" s="39">
        <f t="shared" si="54"/>
        <v>11006529</v>
      </c>
      <c r="N163" s="39">
        <f t="shared" si="54"/>
        <v>179686434</v>
      </c>
      <c r="O163" s="39">
        <f t="shared" si="54"/>
        <v>0</v>
      </c>
      <c r="P163" s="39">
        <f t="shared" si="49"/>
        <v>552034747</v>
      </c>
    </row>
    <row r="164" spans="1:16" s="27" customFormat="1" x14ac:dyDescent="0.2">
      <c r="A164" s="30" t="s">
        <v>330</v>
      </c>
      <c r="B164" s="30" t="s">
        <v>331</v>
      </c>
      <c r="C164" s="84" t="s">
        <v>332</v>
      </c>
      <c r="D164" s="40">
        <v>0</v>
      </c>
      <c r="E164" s="40">
        <v>0</v>
      </c>
      <c r="F164" s="40">
        <v>0</v>
      </c>
      <c r="G164" s="40">
        <v>0</v>
      </c>
      <c r="H164" s="40">
        <v>24342643</v>
      </c>
      <c r="I164" s="40">
        <v>0</v>
      </c>
      <c r="J164" s="40">
        <v>0</v>
      </c>
      <c r="K164" s="40">
        <v>0</v>
      </c>
      <c r="L164" s="40">
        <v>0</v>
      </c>
      <c r="M164" s="40">
        <v>11006529</v>
      </c>
      <c r="N164" s="40"/>
      <c r="O164" s="40"/>
      <c r="P164" s="40">
        <f t="shared" si="49"/>
        <v>35349172</v>
      </c>
    </row>
    <row r="165" spans="1:16" s="11" customFormat="1" x14ac:dyDescent="0.2">
      <c r="A165" s="30" t="s">
        <v>333</v>
      </c>
      <c r="B165" s="30" t="s">
        <v>334</v>
      </c>
      <c r="C165" s="84" t="s">
        <v>335</v>
      </c>
      <c r="D165" s="40">
        <v>0</v>
      </c>
      <c r="E165" s="40">
        <v>244732333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/>
      <c r="N165" s="40"/>
      <c r="O165" s="40"/>
      <c r="P165" s="40">
        <f t="shared" si="49"/>
        <v>244732333</v>
      </c>
    </row>
    <row r="166" spans="1:16" s="11" customFormat="1" x14ac:dyDescent="0.2">
      <c r="A166" s="30" t="s">
        <v>336</v>
      </c>
      <c r="B166" s="30" t="s">
        <v>334</v>
      </c>
      <c r="C166" s="84" t="s">
        <v>335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1865632</v>
      </c>
      <c r="J166" s="40">
        <v>0</v>
      </c>
      <c r="K166" s="40">
        <v>63713220</v>
      </c>
      <c r="L166" s="40">
        <v>0</v>
      </c>
      <c r="M166" s="40"/>
      <c r="N166" s="40">
        <v>179686434</v>
      </c>
      <c r="O166" s="40"/>
      <c r="P166" s="40">
        <f t="shared" si="49"/>
        <v>245265286</v>
      </c>
    </row>
    <row r="167" spans="1:16" s="11" customFormat="1" x14ac:dyDescent="0.2">
      <c r="A167" s="30" t="s">
        <v>337</v>
      </c>
      <c r="B167" s="30" t="s">
        <v>338</v>
      </c>
      <c r="C167" s="84" t="s">
        <v>339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20066132</v>
      </c>
      <c r="J167" s="40">
        <v>0</v>
      </c>
      <c r="K167" s="40">
        <v>0</v>
      </c>
      <c r="L167" s="40">
        <v>6621824</v>
      </c>
      <c r="M167" s="40"/>
      <c r="N167" s="40"/>
      <c r="O167" s="40"/>
      <c r="P167" s="40">
        <f t="shared" si="49"/>
        <v>26687956</v>
      </c>
    </row>
    <row r="168" spans="1:16" s="11" customFormat="1" x14ac:dyDescent="0.2">
      <c r="A168" s="30"/>
      <c r="B168" s="30"/>
      <c r="C168" s="84" t="s">
        <v>340</v>
      </c>
      <c r="D168" s="40">
        <f>SUM(D169:D172)</f>
        <v>0</v>
      </c>
      <c r="E168" s="40">
        <f t="shared" ref="E168:O168" si="55">SUM(E169:E172)</f>
        <v>0</v>
      </c>
      <c r="F168" s="40">
        <f t="shared" si="55"/>
        <v>0</v>
      </c>
      <c r="G168" s="40">
        <f t="shared" si="55"/>
        <v>15234835</v>
      </c>
      <c r="H168" s="40">
        <f t="shared" si="55"/>
        <v>1600000</v>
      </c>
      <c r="I168" s="40">
        <f t="shared" si="55"/>
        <v>0</v>
      </c>
      <c r="J168" s="40">
        <f t="shared" si="55"/>
        <v>0</v>
      </c>
      <c r="K168" s="40">
        <f t="shared" si="55"/>
        <v>237000</v>
      </c>
      <c r="L168" s="40">
        <f t="shared" si="55"/>
        <v>8000000</v>
      </c>
      <c r="M168" s="40">
        <f t="shared" si="55"/>
        <v>0</v>
      </c>
      <c r="N168" s="40">
        <f t="shared" si="55"/>
        <v>-400000</v>
      </c>
      <c r="O168" s="40">
        <f t="shared" si="55"/>
        <v>-32918</v>
      </c>
      <c r="P168" s="40">
        <f t="shared" si="49"/>
        <v>24638917</v>
      </c>
    </row>
    <row r="169" spans="1:16" s="11" customFormat="1" x14ac:dyDescent="0.2">
      <c r="A169" s="30" t="s">
        <v>341</v>
      </c>
      <c r="B169" s="30" t="s">
        <v>342</v>
      </c>
      <c r="C169" s="84" t="s">
        <v>343</v>
      </c>
      <c r="D169" s="40">
        <v>0</v>
      </c>
      <c r="E169" s="40">
        <v>0</v>
      </c>
      <c r="F169" s="40">
        <v>0</v>
      </c>
      <c r="G169" s="40">
        <v>4572481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/>
      <c r="O169" s="40"/>
      <c r="P169" s="40">
        <f t="shared" si="49"/>
        <v>4572481</v>
      </c>
    </row>
    <row r="170" spans="1:16" s="11" customFormat="1" x14ac:dyDescent="0.2">
      <c r="A170" s="30" t="s">
        <v>344</v>
      </c>
      <c r="B170" s="30" t="s">
        <v>345</v>
      </c>
      <c r="C170" s="84" t="s">
        <v>346</v>
      </c>
      <c r="D170" s="40">
        <v>0</v>
      </c>
      <c r="E170" s="40">
        <v>0</v>
      </c>
      <c r="F170" s="40">
        <v>0</v>
      </c>
      <c r="G170" s="40">
        <v>2720000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/>
      <c r="O170" s="40"/>
      <c r="P170" s="40">
        <f t="shared" si="49"/>
        <v>2720000</v>
      </c>
    </row>
    <row r="171" spans="1:16" s="11" customFormat="1" x14ac:dyDescent="0.2">
      <c r="A171" s="30" t="s">
        <v>347</v>
      </c>
      <c r="B171" s="30" t="s">
        <v>348</v>
      </c>
      <c r="C171" s="84" t="s">
        <v>349</v>
      </c>
      <c r="D171" s="40">
        <v>0</v>
      </c>
      <c r="E171" s="40">
        <v>0</v>
      </c>
      <c r="F171" s="40">
        <v>0</v>
      </c>
      <c r="G171" s="40">
        <v>7942354</v>
      </c>
      <c r="H171" s="40">
        <v>1600000</v>
      </c>
      <c r="I171" s="40">
        <v>0</v>
      </c>
      <c r="J171" s="40">
        <v>0</v>
      </c>
      <c r="K171" s="40">
        <v>237000</v>
      </c>
      <c r="L171" s="40">
        <v>0</v>
      </c>
      <c r="M171" s="40">
        <v>0</v>
      </c>
      <c r="N171" s="40">
        <v>-400000</v>
      </c>
      <c r="O171" s="40">
        <v>-32918</v>
      </c>
      <c r="P171" s="40">
        <f t="shared" si="49"/>
        <v>9346436</v>
      </c>
    </row>
    <row r="172" spans="1:16" s="11" customFormat="1" x14ac:dyDescent="0.2">
      <c r="A172" s="30" t="s">
        <v>350</v>
      </c>
      <c r="B172" s="30" t="s">
        <v>351</v>
      </c>
      <c r="C172" s="84" t="s">
        <v>352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8000000</v>
      </c>
      <c r="M172" s="40"/>
      <c r="N172" s="40"/>
      <c r="O172" s="40"/>
      <c r="P172" s="40">
        <f t="shared" si="49"/>
        <v>8000000</v>
      </c>
    </row>
    <row r="173" spans="1:16" s="11" customFormat="1" x14ac:dyDescent="0.2">
      <c r="A173" s="30"/>
      <c r="B173" s="30"/>
      <c r="C173" s="84" t="s">
        <v>353</v>
      </c>
      <c r="D173" s="85">
        <f>SUM(D174:D183)</f>
        <v>0</v>
      </c>
      <c r="E173" s="85">
        <f t="shared" ref="E173:O173" si="56">SUM(E174:E183)</f>
        <v>0</v>
      </c>
      <c r="F173" s="85">
        <f t="shared" si="56"/>
        <v>0</v>
      </c>
      <c r="G173" s="85">
        <f t="shared" si="56"/>
        <v>14307665</v>
      </c>
      <c r="H173" s="85">
        <f t="shared" si="56"/>
        <v>10460271</v>
      </c>
      <c r="I173" s="85">
        <f t="shared" si="56"/>
        <v>0</v>
      </c>
      <c r="J173" s="85">
        <f t="shared" si="56"/>
        <v>0</v>
      </c>
      <c r="K173" s="85">
        <f t="shared" si="56"/>
        <v>1929086</v>
      </c>
      <c r="L173" s="85">
        <f t="shared" si="56"/>
        <v>0</v>
      </c>
      <c r="M173" s="40">
        <f t="shared" si="56"/>
        <v>1829284</v>
      </c>
      <c r="N173" s="40">
        <f t="shared" si="56"/>
        <v>0</v>
      </c>
      <c r="O173" s="40">
        <f t="shared" si="56"/>
        <v>0</v>
      </c>
      <c r="P173" s="40">
        <f t="shared" si="49"/>
        <v>28526306</v>
      </c>
    </row>
    <row r="174" spans="1:16" s="11" customFormat="1" x14ac:dyDescent="0.2">
      <c r="A174" s="30" t="s">
        <v>354</v>
      </c>
      <c r="B174" s="30" t="s">
        <v>355</v>
      </c>
      <c r="C174" s="84" t="s">
        <v>356</v>
      </c>
      <c r="D174" s="40">
        <v>0</v>
      </c>
      <c r="E174" s="40">
        <v>0</v>
      </c>
      <c r="F174" s="40">
        <v>0</v>
      </c>
      <c r="G174" s="85">
        <v>0</v>
      </c>
      <c r="H174" s="40">
        <v>7716345</v>
      </c>
      <c r="I174" s="40">
        <v>0</v>
      </c>
      <c r="J174" s="40">
        <v>0</v>
      </c>
      <c r="K174" s="40">
        <v>1929086</v>
      </c>
      <c r="L174" s="40">
        <v>0</v>
      </c>
      <c r="M174" s="40">
        <v>0</v>
      </c>
      <c r="N174" s="40"/>
      <c r="O174" s="40"/>
      <c r="P174" s="40">
        <f t="shared" si="49"/>
        <v>9645431</v>
      </c>
    </row>
    <row r="175" spans="1:16" s="11" customFormat="1" x14ac:dyDescent="0.2">
      <c r="A175" s="30" t="s">
        <v>357</v>
      </c>
      <c r="B175" s="30">
        <v>8315222</v>
      </c>
      <c r="C175" s="84" t="s">
        <v>358</v>
      </c>
      <c r="D175" s="40">
        <v>0</v>
      </c>
      <c r="E175" s="40">
        <v>0</v>
      </c>
      <c r="F175" s="40">
        <v>0</v>
      </c>
      <c r="G175" s="40">
        <v>2486000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/>
      <c r="O175" s="40"/>
      <c r="P175" s="40">
        <f t="shared" si="49"/>
        <v>2486000</v>
      </c>
    </row>
    <row r="176" spans="1:16" s="11" customFormat="1" x14ac:dyDescent="0.2">
      <c r="A176" s="30" t="s">
        <v>359</v>
      </c>
      <c r="B176" s="30">
        <v>8315223</v>
      </c>
      <c r="C176" s="84" t="s">
        <v>360</v>
      </c>
      <c r="D176" s="40">
        <v>0</v>
      </c>
      <c r="E176" s="40">
        <v>0</v>
      </c>
      <c r="F176" s="40">
        <v>0</v>
      </c>
      <c r="G176" s="40">
        <v>1956714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/>
      <c r="O176" s="40"/>
      <c r="P176" s="40">
        <f t="shared" si="49"/>
        <v>1956714</v>
      </c>
    </row>
    <row r="177" spans="1:16" s="11" customFormat="1" x14ac:dyDescent="0.2">
      <c r="A177" s="30" t="s">
        <v>361</v>
      </c>
      <c r="B177" s="30">
        <v>8315224</v>
      </c>
      <c r="C177" s="84" t="s">
        <v>362</v>
      </c>
      <c r="D177" s="40">
        <v>0</v>
      </c>
      <c r="E177" s="40">
        <v>0</v>
      </c>
      <c r="F177" s="40">
        <v>0</v>
      </c>
      <c r="G177" s="40">
        <v>0</v>
      </c>
      <c r="H177" s="40">
        <v>2743926</v>
      </c>
      <c r="I177" s="40">
        <v>0</v>
      </c>
      <c r="J177" s="40">
        <v>0</v>
      </c>
      <c r="K177" s="40">
        <v>0</v>
      </c>
      <c r="L177" s="40">
        <v>0</v>
      </c>
      <c r="M177" s="40">
        <v>1829284</v>
      </c>
      <c r="N177" s="40"/>
      <c r="O177" s="40"/>
      <c r="P177" s="40">
        <f t="shared" si="49"/>
        <v>4573210</v>
      </c>
    </row>
    <row r="178" spans="1:16" s="11" customFormat="1" x14ac:dyDescent="0.2">
      <c r="A178" s="30" t="s">
        <v>363</v>
      </c>
      <c r="B178" s="30">
        <v>8315225</v>
      </c>
      <c r="C178" s="84" t="s">
        <v>364</v>
      </c>
      <c r="D178" s="40">
        <v>0</v>
      </c>
      <c r="E178" s="40">
        <v>0</v>
      </c>
      <c r="F178" s="40">
        <v>0</v>
      </c>
      <c r="G178" s="40">
        <v>1077000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/>
      <c r="O178" s="40"/>
      <c r="P178" s="40">
        <f t="shared" si="49"/>
        <v>1077000</v>
      </c>
    </row>
    <row r="179" spans="1:16" s="11" customFormat="1" x14ac:dyDescent="0.2">
      <c r="A179" s="30" t="s">
        <v>365</v>
      </c>
      <c r="B179" s="30">
        <v>8315226</v>
      </c>
      <c r="C179" s="84" t="s">
        <v>366</v>
      </c>
      <c r="D179" s="40">
        <v>0</v>
      </c>
      <c r="E179" s="40">
        <v>0</v>
      </c>
      <c r="F179" s="40">
        <v>0</v>
      </c>
      <c r="G179" s="40">
        <v>2276000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/>
      <c r="O179" s="40"/>
      <c r="P179" s="40">
        <f t="shared" si="49"/>
        <v>2276000</v>
      </c>
    </row>
    <row r="180" spans="1:16" s="11" customFormat="1" x14ac:dyDescent="0.2">
      <c r="A180" s="30" t="s">
        <v>367</v>
      </c>
      <c r="B180" s="30">
        <v>8315227</v>
      </c>
      <c r="C180" s="84" t="s">
        <v>368</v>
      </c>
      <c r="D180" s="40">
        <v>0</v>
      </c>
      <c r="E180" s="40">
        <v>0</v>
      </c>
      <c r="F180" s="40">
        <v>0</v>
      </c>
      <c r="G180" s="40">
        <v>1690000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/>
      <c r="O180" s="40"/>
      <c r="P180" s="40">
        <f t="shared" si="49"/>
        <v>1690000</v>
      </c>
    </row>
    <row r="181" spans="1:16" s="11" customFormat="1" x14ac:dyDescent="0.2">
      <c r="A181" s="30" t="s">
        <v>369</v>
      </c>
      <c r="B181" s="30">
        <v>8315228</v>
      </c>
      <c r="C181" s="84" t="s">
        <v>370</v>
      </c>
      <c r="D181" s="40">
        <v>0</v>
      </c>
      <c r="E181" s="40">
        <v>0</v>
      </c>
      <c r="F181" s="40">
        <v>0</v>
      </c>
      <c r="G181" s="40">
        <v>2391000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/>
      <c r="O181" s="40"/>
      <c r="P181" s="40">
        <f t="shared" si="49"/>
        <v>2391000</v>
      </c>
    </row>
    <row r="182" spans="1:16" s="11" customFormat="1" x14ac:dyDescent="0.2">
      <c r="A182" s="30" t="s">
        <v>371</v>
      </c>
      <c r="B182" s="30">
        <v>8315229</v>
      </c>
      <c r="C182" s="84" t="s">
        <v>372</v>
      </c>
      <c r="D182" s="40">
        <v>0</v>
      </c>
      <c r="E182" s="40">
        <v>0</v>
      </c>
      <c r="F182" s="40">
        <v>0</v>
      </c>
      <c r="G182" s="40">
        <v>993951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/>
      <c r="O182" s="40"/>
      <c r="P182" s="40">
        <f t="shared" si="49"/>
        <v>993951</v>
      </c>
    </row>
    <row r="183" spans="1:16" s="11" customFormat="1" x14ac:dyDescent="0.2">
      <c r="A183" s="30" t="s">
        <v>373</v>
      </c>
      <c r="B183" s="30">
        <v>8315230</v>
      </c>
      <c r="C183" s="84" t="s">
        <v>374</v>
      </c>
      <c r="D183" s="40">
        <v>0</v>
      </c>
      <c r="E183" s="40">
        <v>0</v>
      </c>
      <c r="F183" s="40">
        <v>0</v>
      </c>
      <c r="G183" s="40">
        <v>1437000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/>
      <c r="O183" s="40"/>
      <c r="P183" s="40">
        <f t="shared" si="49"/>
        <v>1437000</v>
      </c>
    </row>
    <row r="184" spans="1:16" s="11" customFormat="1" x14ac:dyDescent="0.2">
      <c r="A184" s="30"/>
      <c r="B184" s="30"/>
      <c r="C184" s="84" t="s">
        <v>375</v>
      </c>
      <c r="D184" s="40">
        <f t="shared" ref="D184:G184" si="57">SUM(D185)</f>
        <v>0</v>
      </c>
      <c r="E184" s="40">
        <f t="shared" si="57"/>
        <v>0</v>
      </c>
      <c r="F184" s="40">
        <f t="shared" si="57"/>
        <v>0</v>
      </c>
      <c r="G184" s="40">
        <f t="shared" si="57"/>
        <v>505600</v>
      </c>
      <c r="H184" s="40">
        <f t="shared" ref="H184:O184" si="58">SUM(H185)</f>
        <v>0</v>
      </c>
      <c r="I184" s="40">
        <f t="shared" si="58"/>
        <v>0</v>
      </c>
      <c r="J184" s="40">
        <f t="shared" si="58"/>
        <v>0</v>
      </c>
      <c r="K184" s="40">
        <f t="shared" si="58"/>
        <v>0</v>
      </c>
      <c r="L184" s="40">
        <f t="shared" si="58"/>
        <v>108652</v>
      </c>
      <c r="M184" s="40">
        <f t="shared" si="58"/>
        <v>0</v>
      </c>
      <c r="N184" s="40">
        <f t="shared" si="58"/>
        <v>0</v>
      </c>
      <c r="O184" s="40">
        <f t="shared" si="58"/>
        <v>0</v>
      </c>
      <c r="P184" s="40">
        <f t="shared" si="49"/>
        <v>614252</v>
      </c>
    </row>
    <row r="185" spans="1:16" s="11" customFormat="1" x14ac:dyDescent="0.2">
      <c r="A185" s="30" t="s">
        <v>376</v>
      </c>
      <c r="B185" s="30">
        <v>8324115</v>
      </c>
      <c r="C185" s="84" t="s">
        <v>377</v>
      </c>
      <c r="D185" s="40">
        <v>0</v>
      </c>
      <c r="E185" s="40">
        <v>0</v>
      </c>
      <c r="F185" s="40">
        <v>0</v>
      </c>
      <c r="G185" s="40">
        <v>505600</v>
      </c>
      <c r="H185" s="40">
        <v>0</v>
      </c>
      <c r="I185" s="40">
        <v>0</v>
      </c>
      <c r="J185" s="40">
        <v>0</v>
      </c>
      <c r="K185" s="40">
        <v>0</v>
      </c>
      <c r="L185" s="40">
        <v>108652</v>
      </c>
      <c r="M185" s="40"/>
      <c r="N185" s="40"/>
      <c r="O185" s="40"/>
      <c r="P185" s="40">
        <f t="shared" si="49"/>
        <v>614252</v>
      </c>
    </row>
    <row r="186" spans="1:16" s="11" customFormat="1" x14ac:dyDescent="0.2">
      <c r="A186" s="30"/>
      <c r="B186" s="30"/>
      <c r="C186" s="84" t="s">
        <v>378</v>
      </c>
      <c r="D186" s="40">
        <f>SUM(D187:D195)</f>
        <v>0</v>
      </c>
      <c r="E186" s="40">
        <f t="shared" ref="E186:O186" si="59">SUM(E187:E195)</f>
        <v>0</v>
      </c>
      <c r="F186" s="40">
        <f t="shared" si="59"/>
        <v>0</v>
      </c>
      <c r="G186" s="40">
        <f t="shared" si="59"/>
        <v>0</v>
      </c>
      <c r="H186" s="40">
        <f t="shared" si="59"/>
        <v>41965486</v>
      </c>
      <c r="I186" s="40">
        <f t="shared" si="59"/>
        <v>0</v>
      </c>
      <c r="J186" s="40">
        <f t="shared" si="59"/>
        <v>0</v>
      </c>
      <c r="K186" s="40">
        <f t="shared" si="59"/>
        <v>0</v>
      </c>
      <c r="L186" s="40">
        <f t="shared" si="59"/>
        <v>0</v>
      </c>
      <c r="M186" s="40">
        <f t="shared" si="59"/>
        <v>0</v>
      </c>
      <c r="N186" s="40">
        <f t="shared" si="59"/>
        <v>0</v>
      </c>
      <c r="O186" s="40">
        <f t="shared" si="59"/>
        <v>0</v>
      </c>
      <c r="P186" s="40">
        <f t="shared" si="49"/>
        <v>41965486</v>
      </c>
    </row>
    <row r="187" spans="1:16" s="11" customFormat="1" x14ac:dyDescent="0.2">
      <c r="A187" s="30">
        <v>2325080107</v>
      </c>
      <c r="B187" s="30">
        <v>8322114</v>
      </c>
      <c r="C187" s="84" t="s">
        <v>379</v>
      </c>
      <c r="D187" s="40">
        <v>0</v>
      </c>
      <c r="E187" s="40">
        <v>0</v>
      </c>
      <c r="F187" s="40">
        <v>0</v>
      </c>
      <c r="G187" s="40">
        <v>0</v>
      </c>
      <c r="H187" s="40">
        <v>2000000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/>
      <c r="O187" s="40"/>
      <c r="P187" s="40">
        <f t="shared" si="49"/>
        <v>2000000</v>
      </c>
    </row>
    <row r="188" spans="1:16" s="11" customFormat="1" x14ac:dyDescent="0.2">
      <c r="A188" s="30">
        <v>2325080108</v>
      </c>
      <c r="B188" s="30">
        <v>8322115</v>
      </c>
      <c r="C188" s="84" t="s">
        <v>380</v>
      </c>
      <c r="D188" s="40">
        <v>0</v>
      </c>
      <c r="E188" s="40">
        <v>0</v>
      </c>
      <c r="F188" s="40">
        <v>0</v>
      </c>
      <c r="G188" s="40">
        <v>0</v>
      </c>
      <c r="H188" s="40">
        <v>3500000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/>
      <c r="O188" s="40"/>
      <c r="P188" s="40">
        <f t="shared" si="49"/>
        <v>3500000</v>
      </c>
    </row>
    <row r="189" spans="1:16" s="11" customFormat="1" x14ac:dyDescent="0.2">
      <c r="A189" s="30">
        <v>2325080109</v>
      </c>
      <c r="B189" s="30">
        <v>8322116</v>
      </c>
      <c r="C189" s="84" t="s">
        <v>381</v>
      </c>
      <c r="D189" s="40">
        <v>0</v>
      </c>
      <c r="E189" s="40">
        <v>0</v>
      </c>
      <c r="F189" s="40">
        <v>0</v>
      </c>
      <c r="G189" s="40">
        <v>0</v>
      </c>
      <c r="H189" s="40">
        <v>500000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/>
      <c r="O189" s="40"/>
      <c r="P189" s="40">
        <f t="shared" si="49"/>
        <v>500000</v>
      </c>
    </row>
    <row r="190" spans="1:16" s="11" customFormat="1" x14ac:dyDescent="0.2">
      <c r="A190" s="30">
        <v>2325080110</v>
      </c>
      <c r="B190" s="30">
        <v>8322117</v>
      </c>
      <c r="C190" s="84" t="s">
        <v>382</v>
      </c>
      <c r="D190" s="40">
        <v>0</v>
      </c>
      <c r="E190" s="40">
        <v>0</v>
      </c>
      <c r="F190" s="40">
        <v>0</v>
      </c>
      <c r="G190" s="40">
        <v>0</v>
      </c>
      <c r="H190" s="40">
        <v>1689369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/>
      <c r="O190" s="40"/>
      <c r="P190" s="40">
        <f t="shared" si="49"/>
        <v>1689369</v>
      </c>
    </row>
    <row r="191" spans="1:16" s="11" customFormat="1" x14ac:dyDescent="0.2">
      <c r="A191" s="30">
        <v>2325080118</v>
      </c>
      <c r="B191" s="30">
        <v>8322122</v>
      </c>
      <c r="C191" s="84" t="s">
        <v>383</v>
      </c>
      <c r="D191" s="40">
        <v>0</v>
      </c>
      <c r="E191" s="40">
        <v>0</v>
      </c>
      <c r="F191" s="40">
        <v>0</v>
      </c>
      <c r="G191" s="40">
        <v>0</v>
      </c>
      <c r="H191" s="40">
        <v>2500000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/>
      <c r="O191" s="40"/>
      <c r="P191" s="40">
        <f t="shared" si="49"/>
        <v>2500000</v>
      </c>
    </row>
    <row r="192" spans="1:16" s="11" customFormat="1" x14ac:dyDescent="0.2">
      <c r="A192" s="30">
        <v>2325080119</v>
      </c>
      <c r="B192" s="30">
        <v>8322123</v>
      </c>
      <c r="C192" s="84" t="s">
        <v>384</v>
      </c>
      <c r="D192" s="40">
        <v>0</v>
      </c>
      <c r="E192" s="40">
        <v>0</v>
      </c>
      <c r="F192" s="40">
        <v>0</v>
      </c>
      <c r="G192" s="40">
        <v>0</v>
      </c>
      <c r="H192" s="40">
        <v>3831162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/>
      <c r="O192" s="40"/>
      <c r="P192" s="40">
        <f t="shared" si="49"/>
        <v>3831162</v>
      </c>
    </row>
    <row r="193" spans="1:16" s="11" customFormat="1" x14ac:dyDescent="0.2">
      <c r="A193" s="30">
        <v>2325080116</v>
      </c>
      <c r="B193" s="30">
        <v>8322125</v>
      </c>
      <c r="C193" s="84" t="s">
        <v>385</v>
      </c>
      <c r="D193" s="40">
        <v>0</v>
      </c>
      <c r="E193" s="40">
        <v>0</v>
      </c>
      <c r="F193" s="40">
        <v>0</v>
      </c>
      <c r="G193" s="40">
        <v>0</v>
      </c>
      <c r="H193" s="40">
        <v>1365762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/>
      <c r="O193" s="40"/>
      <c r="P193" s="40">
        <f t="shared" si="49"/>
        <v>1365762</v>
      </c>
    </row>
    <row r="194" spans="1:16" s="11" customFormat="1" x14ac:dyDescent="0.2">
      <c r="A194" s="30">
        <v>2325080122</v>
      </c>
      <c r="B194" s="30">
        <v>8322126</v>
      </c>
      <c r="C194" s="84" t="s">
        <v>386</v>
      </c>
      <c r="D194" s="40">
        <v>0</v>
      </c>
      <c r="E194" s="40">
        <v>0</v>
      </c>
      <c r="F194" s="40">
        <v>0</v>
      </c>
      <c r="G194" s="40">
        <v>0</v>
      </c>
      <c r="H194" s="40">
        <v>23492314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/>
      <c r="O194" s="40"/>
      <c r="P194" s="40">
        <f t="shared" si="49"/>
        <v>23492314</v>
      </c>
    </row>
    <row r="195" spans="1:16" s="11" customFormat="1" x14ac:dyDescent="0.2">
      <c r="A195" s="30" t="s">
        <v>387</v>
      </c>
      <c r="B195" s="30">
        <v>8322127</v>
      </c>
      <c r="C195" s="84" t="s">
        <v>388</v>
      </c>
      <c r="D195" s="40">
        <v>0</v>
      </c>
      <c r="E195" s="40">
        <v>0</v>
      </c>
      <c r="F195" s="40">
        <v>0</v>
      </c>
      <c r="G195" s="40">
        <v>0</v>
      </c>
      <c r="H195" s="40">
        <v>3086879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/>
      <c r="O195" s="40"/>
      <c r="P195" s="40">
        <f t="shared" si="49"/>
        <v>3086879</v>
      </c>
    </row>
    <row r="196" spans="1:16" s="11" customFormat="1" x14ac:dyDescent="0.2">
      <c r="A196" s="30"/>
      <c r="B196" s="30"/>
      <c r="C196" s="84" t="s">
        <v>389</v>
      </c>
      <c r="D196" s="40">
        <f>SUM(D197:D198)</f>
        <v>0</v>
      </c>
      <c r="E196" s="40">
        <f t="shared" ref="E196:O196" si="60">SUM(E197:E198)</f>
        <v>0</v>
      </c>
      <c r="F196" s="40">
        <f t="shared" si="60"/>
        <v>0</v>
      </c>
      <c r="G196" s="40">
        <f t="shared" si="60"/>
        <v>0</v>
      </c>
      <c r="H196" s="40">
        <f t="shared" si="60"/>
        <v>0</v>
      </c>
      <c r="I196" s="40">
        <f t="shared" si="60"/>
        <v>1400000</v>
      </c>
      <c r="J196" s="40">
        <f t="shared" si="60"/>
        <v>0</v>
      </c>
      <c r="K196" s="40">
        <f t="shared" si="60"/>
        <v>0</v>
      </c>
      <c r="L196" s="40">
        <f t="shared" si="60"/>
        <v>1000000</v>
      </c>
      <c r="M196" s="40">
        <f t="shared" si="60"/>
        <v>0</v>
      </c>
      <c r="N196" s="40">
        <f t="shared" si="60"/>
        <v>0</v>
      </c>
      <c r="O196" s="40">
        <f t="shared" si="60"/>
        <v>0</v>
      </c>
      <c r="P196" s="40">
        <f t="shared" si="49"/>
        <v>2400000</v>
      </c>
    </row>
    <row r="197" spans="1:16" s="11" customFormat="1" x14ac:dyDescent="0.2">
      <c r="A197" s="30" t="s">
        <v>390</v>
      </c>
      <c r="B197" s="30" t="s">
        <v>391</v>
      </c>
      <c r="C197" s="84" t="s">
        <v>392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1400000</v>
      </c>
      <c r="J197" s="40">
        <v>0</v>
      </c>
      <c r="K197" s="40">
        <v>0</v>
      </c>
      <c r="L197" s="40">
        <v>0</v>
      </c>
      <c r="M197" s="40">
        <v>0</v>
      </c>
      <c r="N197" s="40"/>
      <c r="O197" s="40"/>
      <c r="P197" s="40">
        <f t="shared" si="49"/>
        <v>1400000</v>
      </c>
    </row>
    <row r="198" spans="1:16" s="11" customFormat="1" x14ac:dyDescent="0.2">
      <c r="A198" s="30" t="s">
        <v>393</v>
      </c>
      <c r="B198" s="30" t="s">
        <v>394</v>
      </c>
      <c r="C198" s="84" t="s">
        <v>395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1000000</v>
      </c>
      <c r="M198" s="40"/>
      <c r="N198" s="40"/>
      <c r="O198" s="40"/>
      <c r="P198" s="40">
        <f t="shared" ref="P198:P260" si="61">SUM(D198:O198)</f>
        <v>1000000</v>
      </c>
    </row>
    <row r="199" spans="1:16" s="11" customFormat="1" x14ac:dyDescent="0.2">
      <c r="A199" s="30"/>
      <c r="B199" s="30"/>
      <c r="C199" s="84" t="s">
        <v>396</v>
      </c>
      <c r="D199" s="40">
        <f>SUM(D200:D204)</f>
        <v>0</v>
      </c>
      <c r="E199" s="40">
        <f t="shared" ref="E199:O199" si="62">SUM(E200:E204)</f>
        <v>0</v>
      </c>
      <c r="F199" s="40">
        <f t="shared" si="62"/>
        <v>0</v>
      </c>
      <c r="G199" s="40">
        <f t="shared" si="62"/>
        <v>0</v>
      </c>
      <c r="H199" s="40">
        <f t="shared" si="62"/>
        <v>3745390</v>
      </c>
      <c r="I199" s="40">
        <f t="shared" si="62"/>
        <v>5618084</v>
      </c>
      <c r="J199" s="40">
        <f t="shared" si="62"/>
        <v>66320825</v>
      </c>
      <c r="K199" s="40">
        <f t="shared" si="62"/>
        <v>45899511</v>
      </c>
      <c r="L199" s="40">
        <f t="shared" si="62"/>
        <v>11292949</v>
      </c>
      <c r="M199" s="40">
        <f t="shared" si="62"/>
        <v>11313325</v>
      </c>
      <c r="N199" s="40">
        <f t="shared" si="62"/>
        <v>17118850</v>
      </c>
      <c r="O199" s="40">
        <f t="shared" si="62"/>
        <v>7530343</v>
      </c>
      <c r="P199" s="40">
        <f t="shared" si="61"/>
        <v>168839277</v>
      </c>
    </row>
    <row r="200" spans="1:16" s="11" customFormat="1" x14ac:dyDescent="0.2">
      <c r="A200" s="30" t="s">
        <v>397</v>
      </c>
      <c r="B200" s="30" t="s">
        <v>398</v>
      </c>
      <c r="C200" s="84" t="s">
        <v>399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9746856</v>
      </c>
      <c r="K200" s="40">
        <v>4240144</v>
      </c>
      <c r="L200" s="40">
        <v>0</v>
      </c>
      <c r="M200" s="40">
        <v>0</v>
      </c>
      <c r="N200" s="40"/>
      <c r="O200" s="40"/>
      <c r="P200" s="40">
        <f t="shared" si="61"/>
        <v>13987000</v>
      </c>
    </row>
    <row r="201" spans="1:16" s="11" customFormat="1" x14ac:dyDescent="0.2">
      <c r="A201" s="30" t="s">
        <v>400</v>
      </c>
      <c r="B201" s="30" t="s">
        <v>401</v>
      </c>
      <c r="C201" s="84" t="s">
        <v>402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420000</v>
      </c>
      <c r="K201" s="40">
        <v>4400000</v>
      </c>
      <c r="L201" s="40">
        <v>0</v>
      </c>
      <c r="M201" s="40">
        <v>0</v>
      </c>
      <c r="N201" s="40"/>
      <c r="O201" s="40"/>
      <c r="P201" s="40">
        <f t="shared" si="61"/>
        <v>4820000</v>
      </c>
    </row>
    <row r="202" spans="1:16" s="11" customFormat="1" x14ac:dyDescent="0.2">
      <c r="A202" s="30" t="s">
        <v>403</v>
      </c>
      <c r="B202" s="30" t="s">
        <v>404</v>
      </c>
      <c r="C202" s="84" t="s">
        <v>405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50535885</v>
      </c>
      <c r="K202" s="40">
        <v>3091425</v>
      </c>
      <c r="L202" s="40">
        <v>3186015</v>
      </c>
      <c r="M202" s="40">
        <v>0</v>
      </c>
      <c r="N202" s="40">
        <v>17118850</v>
      </c>
      <c r="O202" s="40">
        <v>2829463</v>
      </c>
      <c r="P202" s="40">
        <f t="shared" si="61"/>
        <v>76761638</v>
      </c>
    </row>
    <row r="203" spans="1:16" s="11" customFormat="1" x14ac:dyDescent="0.2">
      <c r="A203" s="30" t="s">
        <v>406</v>
      </c>
      <c r="B203" s="30" t="s">
        <v>407</v>
      </c>
      <c r="C203" s="80" t="s">
        <v>408</v>
      </c>
      <c r="D203" s="39">
        <v>0</v>
      </c>
      <c r="E203" s="40">
        <v>0</v>
      </c>
      <c r="F203" s="40">
        <v>0</v>
      </c>
      <c r="G203" s="40">
        <v>0</v>
      </c>
      <c r="H203" s="40">
        <v>3745390</v>
      </c>
      <c r="I203" s="40">
        <v>5618084</v>
      </c>
      <c r="J203" s="40">
        <v>5618084</v>
      </c>
      <c r="K203" s="40">
        <v>13004425</v>
      </c>
      <c r="L203" s="40">
        <v>0</v>
      </c>
      <c r="M203" s="40">
        <v>0</v>
      </c>
      <c r="N203" s="40"/>
      <c r="O203" s="40"/>
      <c r="P203" s="40">
        <f t="shared" si="61"/>
        <v>27985983</v>
      </c>
    </row>
    <row r="204" spans="1:16" s="11" customFormat="1" x14ac:dyDescent="0.2">
      <c r="A204" s="30" t="s">
        <v>409</v>
      </c>
      <c r="B204" s="30" t="s">
        <v>410</v>
      </c>
      <c r="C204" s="84" t="s">
        <v>411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21163517</v>
      </c>
      <c r="L204" s="40">
        <v>8106934</v>
      </c>
      <c r="M204" s="40">
        <v>11313325</v>
      </c>
      <c r="O204" s="40">
        <v>4700880</v>
      </c>
      <c r="P204" s="40">
        <f>SUM(D204:O204)</f>
        <v>45284656</v>
      </c>
    </row>
    <row r="205" spans="1:16" s="11" customFormat="1" x14ac:dyDescent="0.2">
      <c r="A205" s="30"/>
      <c r="B205" s="30"/>
      <c r="C205" s="84" t="s">
        <v>412</v>
      </c>
      <c r="D205" s="40">
        <f>SUM(D206)</f>
        <v>0</v>
      </c>
      <c r="E205" s="40">
        <f t="shared" ref="E205:O205" si="63">SUM(E206)</f>
        <v>0</v>
      </c>
      <c r="F205" s="40">
        <f t="shared" si="63"/>
        <v>0</v>
      </c>
      <c r="G205" s="40">
        <f t="shared" si="63"/>
        <v>1649000</v>
      </c>
      <c r="H205" s="40">
        <f t="shared" si="63"/>
        <v>0</v>
      </c>
      <c r="I205" s="40">
        <f t="shared" si="63"/>
        <v>0</v>
      </c>
      <c r="J205" s="40">
        <f t="shared" si="63"/>
        <v>0</v>
      </c>
      <c r="K205" s="40">
        <f t="shared" si="63"/>
        <v>0</v>
      </c>
      <c r="L205" s="40">
        <f t="shared" si="63"/>
        <v>0</v>
      </c>
      <c r="M205" s="40">
        <f t="shared" si="63"/>
        <v>0</v>
      </c>
      <c r="N205" s="40">
        <f t="shared" si="63"/>
        <v>-53136</v>
      </c>
      <c r="O205" s="40">
        <f t="shared" si="63"/>
        <v>0</v>
      </c>
      <c r="P205" s="40">
        <f t="shared" si="61"/>
        <v>1595864</v>
      </c>
    </row>
    <row r="206" spans="1:16" s="11" customFormat="1" x14ac:dyDescent="0.2">
      <c r="A206" s="30" t="s">
        <v>413</v>
      </c>
      <c r="B206" s="30" t="s">
        <v>414</v>
      </c>
      <c r="C206" s="84" t="s">
        <v>415</v>
      </c>
      <c r="D206" s="40">
        <v>0</v>
      </c>
      <c r="E206" s="40">
        <v>0</v>
      </c>
      <c r="F206" s="40">
        <v>0</v>
      </c>
      <c r="G206" s="40">
        <v>1649000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-53136</v>
      </c>
      <c r="O206" s="40"/>
      <c r="P206" s="40">
        <f t="shared" si="61"/>
        <v>1595864</v>
      </c>
    </row>
    <row r="207" spans="1:16" s="11" customFormat="1" x14ac:dyDescent="0.2">
      <c r="A207" s="30"/>
      <c r="B207" s="30"/>
      <c r="C207" s="86" t="s">
        <v>416</v>
      </c>
      <c r="D207" s="85">
        <f t="shared" ref="D207:O207" si="64">D208+D231+D221</f>
        <v>92023479</v>
      </c>
      <c r="E207" s="85">
        <f t="shared" si="64"/>
        <v>84165652</v>
      </c>
      <c r="F207" s="85">
        <f t="shared" si="64"/>
        <v>87731601</v>
      </c>
      <c r="G207" s="85">
        <f t="shared" si="64"/>
        <v>99181475</v>
      </c>
      <c r="H207" s="85">
        <f t="shared" si="64"/>
        <v>152929782</v>
      </c>
      <c r="I207" s="85">
        <f t="shared" si="64"/>
        <v>84586759</v>
      </c>
      <c r="J207" s="85">
        <f t="shared" si="64"/>
        <v>119396748</v>
      </c>
      <c r="K207" s="85">
        <f t="shared" si="64"/>
        <v>92386261</v>
      </c>
      <c r="L207" s="85">
        <f t="shared" si="64"/>
        <v>86078190</v>
      </c>
      <c r="M207" s="85">
        <f t="shared" si="64"/>
        <v>85921862</v>
      </c>
      <c r="N207" s="85">
        <f t="shared" si="64"/>
        <v>134270562</v>
      </c>
      <c r="O207" s="85">
        <f t="shared" si="64"/>
        <v>136987683</v>
      </c>
      <c r="P207" s="85">
        <f t="shared" si="61"/>
        <v>1255660054</v>
      </c>
    </row>
    <row r="208" spans="1:16" s="27" customFormat="1" x14ac:dyDescent="0.2">
      <c r="A208" s="30"/>
      <c r="B208" s="30"/>
      <c r="C208" s="84" t="s">
        <v>417</v>
      </c>
      <c r="D208" s="40">
        <f t="shared" ref="D208:J208" si="65">SUM(D209:D220)</f>
        <v>78437853</v>
      </c>
      <c r="E208" s="40">
        <f t="shared" si="65"/>
        <v>72788303</v>
      </c>
      <c r="F208" s="40">
        <f t="shared" si="65"/>
        <v>65898518</v>
      </c>
      <c r="G208" s="40">
        <f t="shared" si="65"/>
        <v>86099968</v>
      </c>
      <c r="H208" s="40">
        <f t="shared" si="65"/>
        <v>62972984</v>
      </c>
      <c r="I208" s="40">
        <f t="shared" si="65"/>
        <v>67269807</v>
      </c>
      <c r="J208" s="40">
        <f t="shared" si="65"/>
        <v>67509498</v>
      </c>
      <c r="K208" s="40">
        <f t="shared" ref="K208" si="66">SUM(K209:K220)</f>
        <v>70279756</v>
      </c>
      <c r="L208" s="40">
        <f>SUM(L209:L220)</f>
        <v>67609805</v>
      </c>
      <c r="M208" s="40">
        <f>SUM(M209:M220)</f>
        <v>72550664</v>
      </c>
      <c r="N208" s="40">
        <f t="shared" ref="N208" si="67">SUM(N209:N220)</f>
        <v>79125607</v>
      </c>
      <c r="O208" s="40">
        <f>SUM(O209:O220)</f>
        <v>87265331</v>
      </c>
      <c r="P208" s="40">
        <f t="shared" si="61"/>
        <v>877808094</v>
      </c>
    </row>
    <row r="209" spans="1:16" s="11" customFormat="1" x14ac:dyDescent="0.2">
      <c r="A209" s="30" t="s">
        <v>418</v>
      </c>
      <c r="B209" s="30" t="s">
        <v>419</v>
      </c>
      <c r="C209" s="84" t="s">
        <v>420</v>
      </c>
      <c r="D209" s="40">
        <v>40787</v>
      </c>
      <c r="E209" s="40">
        <v>21336</v>
      </c>
      <c r="F209" s="40">
        <v>29872</v>
      </c>
      <c r="G209" s="40">
        <v>27242</v>
      </c>
      <c r="H209" s="40">
        <v>31550</v>
      </c>
      <c r="I209" s="40">
        <v>20868</v>
      </c>
      <c r="J209" s="40">
        <v>72045</v>
      </c>
      <c r="K209" s="40">
        <v>30317</v>
      </c>
      <c r="L209" s="40">
        <v>10320</v>
      </c>
      <c r="M209" s="40">
        <v>15044</v>
      </c>
      <c r="N209" s="40">
        <v>10738</v>
      </c>
      <c r="O209" s="40">
        <v>8136</v>
      </c>
      <c r="P209" s="40">
        <f t="shared" si="61"/>
        <v>318255</v>
      </c>
    </row>
    <row r="210" spans="1:16" s="11" customFormat="1" x14ac:dyDescent="0.2">
      <c r="A210" s="30" t="s">
        <v>117</v>
      </c>
      <c r="B210" s="30">
        <v>8401120</v>
      </c>
      <c r="C210" s="87" t="s">
        <v>421</v>
      </c>
      <c r="D210" s="40">
        <v>10920531</v>
      </c>
      <c r="E210" s="40">
        <v>10920531</v>
      </c>
      <c r="F210" s="40">
        <v>10920531</v>
      </c>
      <c r="G210" s="40">
        <v>10920531</v>
      </c>
      <c r="H210" s="40">
        <v>10920531</v>
      </c>
      <c r="I210" s="40">
        <v>10920531</v>
      </c>
      <c r="J210" s="40">
        <v>10920531</v>
      </c>
      <c r="K210" s="40">
        <v>10920531</v>
      </c>
      <c r="L210" s="40">
        <v>10920531</v>
      </c>
      <c r="M210" s="40">
        <v>10920531</v>
      </c>
      <c r="N210" s="40">
        <v>10920531</v>
      </c>
      <c r="O210" s="40">
        <v>10920531</v>
      </c>
      <c r="P210" s="40">
        <f t="shared" si="61"/>
        <v>131046372</v>
      </c>
    </row>
    <row r="211" spans="1:16" s="11" customFormat="1" x14ac:dyDescent="0.2">
      <c r="A211" s="30" t="s">
        <v>418</v>
      </c>
      <c r="B211" s="30" t="s">
        <v>422</v>
      </c>
      <c r="C211" s="84" t="s">
        <v>423</v>
      </c>
      <c r="D211" s="40">
        <v>58535989</v>
      </c>
      <c r="E211" s="40">
        <v>51456941</v>
      </c>
      <c r="F211" s="40">
        <v>42367425</v>
      </c>
      <c r="G211" s="40">
        <v>49263706</v>
      </c>
      <c r="H211" s="40">
        <v>40191979</v>
      </c>
      <c r="I211" s="40">
        <v>43476143</v>
      </c>
      <c r="J211" s="40">
        <v>42641750</v>
      </c>
      <c r="K211" s="40">
        <v>46113390</v>
      </c>
      <c r="L211" s="40">
        <v>43935498</v>
      </c>
      <c r="M211" s="40">
        <v>49338226</v>
      </c>
      <c r="N211" s="40">
        <v>55710261</v>
      </c>
      <c r="O211" s="40">
        <v>59655736</v>
      </c>
      <c r="P211" s="40">
        <f t="shared" si="61"/>
        <v>582687044</v>
      </c>
    </row>
    <row r="212" spans="1:16" s="11" customFormat="1" x14ac:dyDescent="0.2">
      <c r="A212" s="30" t="s">
        <v>117</v>
      </c>
      <c r="B212" s="30">
        <v>8401121</v>
      </c>
      <c r="C212" s="84" t="s">
        <v>424</v>
      </c>
      <c r="D212" s="40">
        <v>2574874</v>
      </c>
      <c r="E212" s="40">
        <v>2655955</v>
      </c>
      <c r="F212" s="40">
        <v>3731001</v>
      </c>
      <c r="G212" s="40">
        <v>2186477</v>
      </c>
      <c r="H212" s="40">
        <v>2329915</v>
      </c>
      <c r="I212" s="40">
        <v>3943629</v>
      </c>
      <c r="J212" s="40">
        <v>3883557</v>
      </c>
      <c r="K212" s="40">
        <v>3180225</v>
      </c>
      <c r="L212" s="40">
        <v>2934239</v>
      </c>
      <c r="M212" s="40">
        <v>3143806</v>
      </c>
      <c r="N212" s="40">
        <v>3444447</v>
      </c>
      <c r="O212" s="40">
        <v>3274448</v>
      </c>
      <c r="P212" s="40">
        <f t="shared" si="61"/>
        <v>37282573</v>
      </c>
    </row>
    <row r="213" spans="1:16" s="11" customFormat="1" x14ac:dyDescent="0.2">
      <c r="A213" s="30" t="s">
        <v>418</v>
      </c>
      <c r="B213" s="30" t="s">
        <v>425</v>
      </c>
      <c r="C213" s="84" t="s">
        <v>426</v>
      </c>
      <c r="D213" s="40">
        <v>4409</v>
      </c>
      <c r="E213" s="40">
        <v>151776</v>
      </c>
      <c r="F213" s="40">
        <v>202230</v>
      </c>
      <c r="G213" s="40">
        <v>61314</v>
      </c>
      <c r="H213" s="40">
        <v>359678</v>
      </c>
      <c r="I213" s="40">
        <v>116633</v>
      </c>
      <c r="J213" s="40">
        <v>479917</v>
      </c>
      <c r="K213" s="40">
        <v>0</v>
      </c>
      <c r="L213" s="40">
        <v>25154</v>
      </c>
      <c r="M213" s="40">
        <v>308282</v>
      </c>
      <c r="N213" s="40">
        <v>148405</v>
      </c>
      <c r="O213" s="40">
        <v>175873</v>
      </c>
      <c r="P213" s="40">
        <f t="shared" si="61"/>
        <v>2033671</v>
      </c>
    </row>
    <row r="214" spans="1:16" s="11" customFormat="1" x14ac:dyDescent="0.2">
      <c r="A214" s="30" t="s">
        <v>418</v>
      </c>
      <c r="B214" s="30" t="s">
        <v>427</v>
      </c>
      <c r="C214" s="84" t="s">
        <v>428</v>
      </c>
      <c r="D214" s="40">
        <v>299479</v>
      </c>
      <c r="E214" s="40">
        <v>597864</v>
      </c>
      <c r="F214" s="40">
        <v>1243026</v>
      </c>
      <c r="G214" s="40">
        <v>115485</v>
      </c>
      <c r="H214" s="40">
        <v>665061</v>
      </c>
      <c r="I214" s="40">
        <v>19156</v>
      </c>
      <c r="J214" s="40">
        <v>526952</v>
      </c>
      <c r="K214" s="40">
        <v>10371</v>
      </c>
      <c r="L214" s="40">
        <v>67198</v>
      </c>
      <c r="M214" s="40">
        <v>397211</v>
      </c>
      <c r="N214" s="40">
        <v>173425</v>
      </c>
      <c r="O214" s="40">
        <v>1073487</v>
      </c>
      <c r="P214" s="40">
        <f t="shared" si="61"/>
        <v>5188715</v>
      </c>
    </row>
    <row r="215" spans="1:16" s="11" customFormat="1" x14ac:dyDescent="0.2">
      <c r="A215" s="30" t="s">
        <v>418</v>
      </c>
      <c r="B215" s="30" t="s">
        <v>429</v>
      </c>
      <c r="C215" s="84" t="s">
        <v>430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/>
      <c r="N215" s="40">
        <v>0</v>
      </c>
      <c r="O215" s="40"/>
      <c r="P215" s="40">
        <f t="shared" si="61"/>
        <v>0</v>
      </c>
    </row>
    <row r="216" spans="1:16" s="11" customFormat="1" x14ac:dyDescent="0.2">
      <c r="A216" s="30" t="s">
        <v>418</v>
      </c>
      <c r="B216" s="30" t="s">
        <v>431</v>
      </c>
      <c r="C216" s="84" t="s">
        <v>432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/>
      <c r="N216" s="40">
        <v>0</v>
      </c>
      <c r="O216" s="40"/>
      <c r="P216" s="40">
        <f t="shared" si="61"/>
        <v>0</v>
      </c>
    </row>
    <row r="217" spans="1:16" s="11" customFormat="1" x14ac:dyDescent="0.2">
      <c r="A217" s="30" t="s">
        <v>418</v>
      </c>
      <c r="B217" s="30" t="s">
        <v>433</v>
      </c>
      <c r="C217" s="84" t="s">
        <v>434</v>
      </c>
      <c r="D217" s="40">
        <v>948</v>
      </c>
      <c r="E217" s="40">
        <v>404</v>
      </c>
      <c r="F217" s="40">
        <v>1030</v>
      </c>
      <c r="G217" s="40">
        <v>3532</v>
      </c>
      <c r="H217" s="40">
        <v>1048</v>
      </c>
      <c r="I217" s="40">
        <v>942</v>
      </c>
      <c r="J217" s="40">
        <v>423</v>
      </c>
      <c r="K217" s="40">
        <v>876</v>
      </c>
      <c r="L217" s="40">
        <v>943</v>
      </c>
      <c r="M217" s="40">
        <v>988</v>
      </c>
      <c r="N217" s="40">
        <v>368</v>
      </c>
      <c r="O217" s="40">
        <v>1000</v>
      </c>
      <c r="P217" s="40">
        <f t="shared" si="61"/>
        <v>12502</v>
      </c>
    </row>
    <row r="218" spans="1:16" s="11" customFormat="1" x14ac:dyDescent="0.2">
      <c r="A218" s="30" t="s">
        <v>418</v>
      </c>
      <c r="B218" s="30" t="s">
        <v>435</v>
      </c>
      <c r="C218" s="84" t="s">
        <v>436</v>
      </c>
      <c r="D218" s="40">
        <v>972</v>
      </c>
      <c r="E218" s="40">
        <v>350</v>
      </c>
      <c r="F218" s="40">
        <v>897</v>
      </c>
      <c r="G218" s="40">
        <v>1373</v>
      </c>
      <c r="H218" s="40">
        <v>274</v>
      </c>
      <c r="I218" s="40">
        <v>327</v>
      </c>
      <c r="J218" s="40">
        <v>229</v>
      </c>
      <c r="K218" s="40">
        <v>403</v>
      </c>
      <c r="L218" s="40">
        <v>189</v>
      </c>
      <c r="M218" s="40">
        <v>257</v>
      </c>
      <c r="N218" s="40">
        <v>232</v>
      </c>
      <c r="O218" s="40">
        <v>254</v>
      </c>
      <c r="P218" s="40">
        <f t="shared" si="61"/>
        <v>5757</v>
      </c>
    </row>
    <row r="219" spans="1:16" s="11" customFormat="1" x14ac:dyDescent="0.2">
      <c r="A219" s="30" t="s">
        <v>418</v>
      </c>
      <c r="B219" s="30" t="s">
        <v>437</v>
      </c>
      <c r="C219" s="84" t="s">
        <v>438</v>
      </c>
      <c r="D219" s="40">
        <v>6059864</v>
      </c>
      <c r="E219" s="40">
        <v>6983146</v>
      </c>
      <c r="F219" s="40">
        <v>7402506</v>
      </c>
      <c r="G219" s="40">
        <v>23520308</v>
      </c>
      <c r="H219" s="40">
        <v>8472948</v>
      </c>
      <c r="I219" s="40">
        <v>8771578</v>
      </c>
      <c r="J219" s="40">
        <v>8984094</v>
      </c>
      <c r="K219" s="40">
        <v>10023643</v>
      </c>
      <c r="L219" s="40">
        <v>9715733</v>
      </c>
      <c r="M219" s="40">
        <v>8426319</v>
      </c>
      <c r="N219" s="40">
        <v>8717200</v>
      </c>
      <c r="O219" s="40">
        <v>12155866</v>
      </c>
      <c r="P219" s="40">
        <f t="shared" si="61"/>
        <v>119233205</v>
      </c>
    </row>
    <row r="220" spans="1:16" s="11" customFormat="1" x14ac:dyDescent="0.2">
      <c r="A220" s="30" t="s">
        <v>418</v>
      </c>
      <c r="B220" s="30" t="s">
        <v>439</v>
      </c>
      <c r="C220" s="84" t="s">
        <v>440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/>
      <c r="N220" s="40">
        <v>0</v>
      </c>
      <c r="O220" s="40"/>
      <c r="P220" s="40">
        <f t="shared" si="61"/>
        <v>0</v>
      </c>
    </row>
    <row r="221" spans="1:16" s="27" customFormat="1" x14ac:dyDescent="0.2">
      <c r="A221" s="30"/>
      <c r="B221" s="30"/>
      <c r="C221" s="84" t="s">
        <v>441</v>
      </c>
      <c r="D221" s="40">
        <f t="shared" ref="D221:M221" si="68">SUM(D222:D228)</f>
        <v>11292537</v>
      </c>
      <c r="E221" s="40">
        <f t="shared" si="68"/>
        <v>9134331</v>
      </c>
      <c r="F221" s="40">
        <f t="shared" si="68"/>
        <v>18980885</v>
      </c>
      <c r="G221" s="40">
        <f t="shared" si="68"/>
        <v>11101539</v>
      </c>
      <c r="H221" s="40">
        <f t="shared" si="68"/>
        <v>87709645</v>
      </c>
      <c r="I221" s="40">
        <f t="shared" si="68"/>
        <v>14849927</v>
      </c>
      <c r="J221" s="40">
        <f t="shared" si="68"/>
        <v>49836051</v>
      </c>
      <c r="K221" s="40">
        <f t="shared" si="68"/>
        <v>20499509</v>
      </c>
      <c r="L221" s="40">
        <f t="shared" si="68"/>
        <v>16486442</v>
      </c>
      <c r="M221" s="40">
        <f t="shared" si="68"/>
        <v>10125358</v>
      </c>
      <c r="N221" s="40">
        <f>SUM(N222:N229)</f>
        <v>52850101</v>
      </c>
      <c r="O221" s="40">
        <f>SUM(O222:O230)</f>
        <v>46662681</v>
      </c>
      <c r="P221" s="40">
        <f t="shared" si="61"/>
        <v>349529006</v>
      </c>
    </row>
    <row r="222" spans="1:16" s="11" customFormat="1" x14ac:dyDescent="0.2">
      <c r="A222" s="30" t="s">
        <v>418</v>
      </c>
      <c r="B222" s="30" t="s">
        <v>442</v>
      </c>
      <c r="C222" s="84" t="s">
        <v>443</v>
      </c>
      <c r="D222" s="40">
        <v>2705245</v>
      </c>
      <c r="E222" s="40">
        <v>3777083</v>
      </c>
      <c r="F222" s="40">
        <v>6439283</v>
      </c>
      <c r="G222" s="40">
        <v>4397610</v>
      </c>
      <c r="H222" s="40">
        <v>3086613</v>
      </c>
      <c r="I222" s="40">
        <v>2740554</v>
      </c>
      <c r="J222" s="40">
        <v>2256377</v>
      </c>
      <c r="K222" s="40">
        <v>1913088</v>
      </c>
      <c r="L222" s="40">
        <v>1477212</v>
      </c>
      <c r="M222" s="40">
        <v>1415236</v>
      </c>
      <c r="N222" s="40">
        <v>3848656</v>
      </c>
      <c r="O222" s="40">
        <v>2161158</v>
      </c>
      <c r="P222" s="40">
        <f t="shared" si="61"/>
        <v>36218115</v>
      </c>
    </row>
    <row r="223" spans="1:16" s="11" customFormat="1" x14ac:dyDescent="0.2">
      <c r="A223" s="30" t="s">
        <v>418</v>
      </c>
      <c r="B223" s="30" t="s">
        <v>444</v>
      </c>
      <c r="C223" s="84" t="s">
        <v>445</v>
      </c>
      <c r="D223" s="40">
        <v>5648485</v>
      </c>
      <c r="E223" s="40">
        <v>2447627</v>
      </c>
      <c r="F223" s="40">
        <v>4711146</v>
      </c>
      <c r="G223" s="40">
        <v>5331004</v>
      </c>
      <c r="H223" s="40">
        <v>79008556</v>
      </c>
      <c r="I223" s="40">
        <v>5923265</v>
      </c>
      <c r="J223" s="40">
        <v>38252217</v>
      </c>
      <c r="K223" s="40">
        <v>12512050</v>
      </c>
      <c r="L223" s="40">
        <v>12654832</v>
      </c>
      <c r="M223" s="40">
        <v>4870757</v>
      </c>
      <c r="N223" s="40">
        <v>6074766</v>
      </c>
      <c r="O223" s="40">
        <v>5618814</v>
      </c>
      <c r="P223" s="40">
        <f t="shared" si="61"/>
        <v>183053519</v>
      </c>
    </row>
    <row r="224" spans="1:16" s="11" customFormat="1" x14ac:dyDescent="0.2">
      <c r="A224" s="30" t="s">
        <v>446</v>
      </c>
      <c r="B224" s="30" t="s">
        <v>447</v>
      </c>
      <c r="C224" s="84" t="s">
        <v>448</v>
      </c>
      <c r="D224" s="40">
        <v>221012</v>
      </c>
      <c r="E224" s="40">
        <v>449588</v>
      </c>
      <c r="F224" s="40">
        <v>1856522</v>
      </c>
      <c r="G224" s="40">
        <v>393997</v>
      </c>
      <c r="H224" s="40">
        <v>125667</v>
      </c>
      <c r="I224" s="40">
        <v>337162</v>
      </c>
      <c r="J224" s="40">
        <v>186306</v>
      </c>
      <c r="K224" s="40">
        <v>301181</v>
      </c>
      <c r="L224" s="40">
        <v>258261</v>
      </c>
      <c r="M224" s="40">
        <v>401682</v>
      </c>
      <c r="N224" s="40">
        <v>1132534</v>
      </c>
      <c r="O224" s="40">
        <v>2926536</v>
      </c>
      <c r="P224" s="40">
        <f t="shared" si="61"/>
        <v>8590448</v>
      </c>
    </row>
    <row r="225" spans="1:16" s="11" customFormat="1" x14ac:dyDescent="0.2">
      <c r="A225" s="30" t="s">
        <v>449</v>
      </c>
      <c r="B225" s="30" t="s">
        <v>450</v>
      </c>
      <c r="C225" s="84" t="s">
        <v>451</v>
      </c>
      <c r="D225" s="40">
        <v>134598</v>
      </c>
      <c r="E225" s="40">
        <v>205873</v>
      </c>
      <c r="F225" s="40">
        <v>969102</v>
      </c>
      <c r="G225" s="40">
        <v>128873</v>
      </c>
      <c r="H225" s="40">
        <v>55971</v>
      </c>
      <c r="I225" s="40">
        <v>64911</v>
      </c>
      <c r="J225" s="40">
        <v>24098</v>
      </c>
      <c r="K225" s="40">
        <v>341964</v>
      </c>
      <c r="L225" s="40">
        <v>125603</v>
      </c>
      <c r="M225" s="40">
        <v>53759</v>
      </c>
      <c r="N225" s="40">
        <v>145724</v>
      </c>
      <c r="O225" s="40">
        <v>746798</v>
      </c>
      <c r="P225" s="40">
        <f t="shared" si="61"/>
        <v>2997274</v>
      </c>
    </row>
    <row r="226" spans="1:16" s="11" customFormat="1" x14ac:dyDescent="0.2">
      <c r="A226" s="30" t="s">
        <v>418</v>
      </c>
      <c r="B226" s="30" t="s">
        <v>452</v>
      </c>
      <c r="C226" s="84" t="s">
        <v>453</v>
      </c>
      <c r="D226" s="40">
        <v>7071</v>
      </c>
      <c r="E226" s="40">
        <v>44994</v>
      </c>
      <c r="F226" s="40">
        <v>44359</v>
      </c>
      <c r="G226" s="40">
        <v>6076</v>
      </c>
      <c r="H226" s="40">
        <v>17356</v>
      </c>
      <c r="I226" s="40">
        <v>19563</v>
      </c>
      <c r="J226" s="40">
        <v>12914</v>
      </c>
      <c r="K226" s="40">
        <v>7916</v>
      </c>
      <c r="L226" s="40">
        <v>8722</v>
      </c>
      <c r="M226" s="40">
        <v>532163</v>
      </c>
      <c r="N226" s="40">
        <v>201937</v>
      </c>
      <c r="O226" s="40">
        <v>10279</v>
      </c>
      <c r="P226" s="40">
        <f t="shared" si="61"/>
        <v>913350</v>
      </c>
    </row>
    <row r="227" spans="1:16" s="11" customFormat="1" x14ac:dyDescent="0.2">
      <c r="A227" s="30" t="s">
        <v>418</v>
      </c>
      <c r="B227" s="30" t="s">
        <v>454</v>
      </c>
      <c r="C227" s="84" t="s">
        <v>455</v>
      </c>
      <c r="D227" s="40">
        <v>2576126</v>
      </c>
      <c r="E227" s="40">
        <v>2209166</v>
      </c>
      <c r="F227" s="40">
        <v>4960473</v>
      </c>
      <c r="G227" s="40">
        <v>843979</v>
      </c>
      <c r="H227" s="40">
        <v>5415482</v>
      </c>
      <c r="I227" s="40">
        <v>5764472</v>
      </c>
      <c r="J227" s="40">
        <v>9104139</v>
      </c>
      <c r="K227" s="40">
        <v>5423310</v>
      </c>
      <c r="L227" s="40">
        <v>1961812</v>
      </c>
      <c r="M227" s="40">
        <v>2851761</v>
      </c>
      <c r="N227" s="40">
        <v>2428122</v>
      </c>
      <c r="O227" s="40">
        <v>1755502</v>
      </c>
      <c r="P227" s="40">
        <f t="shared" si="61"/>
        <v>45294344</v>
      </c>
    </row>
    <row r="228" spans="1:16" s="11" customFormat="1" x14ac:dyDescent="0.2">
      <c r="A228" s="30" t="s">
        <v>418</v>
      </c>
      <c r="B228" s="30" t="s">
        <v>456</v>
      </c>
      <c r="C228" s="84" t="s">
        <v>457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/>
      <c r="N228" s="40">
        <v>0</v>
      </c>
      <c r="O228" s="40"/>
      <c r="P228" s="40">
        <f t="shared" si="61"/>
        <v>0</v>
      </c>
    </row>
    <row r="229" spans="1:16" s="11" customFormat="1" x14ac:dyDescent="0.2">
      <c r="A229" s="30" t="s">
        <v>117</v>
      </c>
      <c r="B229" s="30" t="s">
        <v>458</v>
      </c>
      <c r="C229" s="84" t="s">
        <v>459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39018362</v>
      </c>
      <c r="O229" s="40">
        <v>0</v>
      </c>
      <c r="P229" s="40">
        <f>SUM(D229:O229)</f>
        <v>39018362</v>
      </c>
    </row>
    <row r="230" spans="1:16" s="11" customFormat="1" x14ac:dyDescent="0.2">
      <c r="A230" s="30" t="s">
        <v>117</v>
      </c>
      <c r="B230" s="30" t="s">
        <v>460</v>
      </c>
      <c r="C230" s="84" t="s">
        <v>461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33443594</v>
      </c>
      <c r="P230" s="40">
        <f>SUM(D230:O230)</f>
        <v>33443594</v>
      </c>
    </row>
    <row r="231" spans="1:16" s="27" customFormat="1" x14ac:dyDescent="0.2">
      <c r="A231" s="30"/>
      <c r="B231" s="30"/>
      <c r="C231" s="84" t="s">
        <v>462</v>
      </c>
      <c r="D231" s="40">
        <f>D232+D244+D255+D257</f>
        <v>2293089</v>
      </c>
      <c r="E231" s="40">
        <f t="shared" ref="E231:N231" si="69">E232+E244+E255+E257</f>
        <v>2243018</v>
      </c>
      <c r="F231" s="40">
        <f t="shared" si="69"/>
        <v>2852198</v>
      </c>
      <c r="G231" s="40">
        <f t="shared" si="69"/>
        <v>1979968</v>
      </c>
      <c r="H231" s="40">
        <f t="shared" si="69"/>
        <v>2247153</v>
      </c>
      <c r="I231" s="40">
        <f t="shared" si="69"/>
        <v>2467025</v>
      </c>
      <c r="J231" s="40">
        <f t="shared" si="69"/>
        <v>2051199</v>
      </c>
      <c r="K231" s="40">
        <f t="shared" si="69"/>
        <v>1606996</v>
      </c>
      <c r="L231" s="40">
        <f t="shared" si="69"/>
        <v>1981943</v>
      </c>
      <c r="M231" s="40">
        <f t="shared" si="69"/>
        <v>3245840</v>
      </c>
      <c r="N231" s="40">
        <f t="shared" si="69"/>
        <v>2294854</v>
      </c>
      <c r="O231" s="40">
        <f>O232+O244+O255+O257</f>
        <v>3059671</v>
      </c>
      <c r="P231" s="40">
        <f t="shared" si="61"/>
        <v>28322954</v>
      </c>
    </row>
    <row r="232" spans="1:16" s="27" customFormat="1" x14ac:dyDescent="0.2">
      <c r="A232" s="30"/>
      <c r="B232" s="30"/>
      <c r="C232" s="84" t="s">
        <v>463</v>
      </c>
      <c r="D232" s="40">
        <f t="shared" ref="D232:K232" si="70">D233+D234+D235+D236+D237+D238+D239+D240+D241+D242+D243</f>
        <v>230103</v>
      </c>
      <c r="E232" s="40">
        <f t="shared" si="70"/>
        <v>486061</v>
      </c>
      <c r="F232" s="40">
        <f t="shared" si="70"/>
        <v>744155</v>
      </c>
      <c r="G232" s="40">
        <f t="shared" si="70"/>
        <v>258763</v>
      </c>
      <c r="H232" s="40">
        <f t="shared" si="70"/>
        <v>577092</v>
      </c>
      <c r="I232" s="40">
        <f t="shared" si="70"/>
        <v>521844</v>
      </c>
      <c r="J232" s="40">
        <f t="shared" si="70"/>
        <v>555262</v>
      </c>
      <c r="K232" s="40">
        <f t="shared" si="70"/>
        <v>265098</v>
      </c>
      <c r="L232" s="40">
        <f>SUM(L233:L243)</f>
        <v>730652</v>
      </c>
      <c r="M232" s="40">
        <f>SUM(M233:M243)</f>
        <v>912898</v>
      </c>
      <c r="N232" s="40">
        <f t="shared" ref="N232:O232" si="71">SUM(N233:N243)</f>
        <v>354519</v>
      </c>
      <c r="O232" s="40">
        <f t="shared" si="71"/>
        <v>670269</v>
      </c>
      <c r="P232" s="40">
        <f t="shared" si="61"/>
        <v>6306716</v>
      </c>
    </row>
    <row r="233" spans="1:16" s="11" customFormat="1" x14ac:dyDescent="0.2">
      <c r="A233" s="30" t="s">
        <v>418</v>
      </c>
      <c r="B233" s="30" t="s">
        <v>464</v>
      </c>
      <c r="C233" s="84" t="s">
        <v>465</v>
      </c>
      <c r="D233" s="40">
        <v>32</v>
      </c>
      <c r="E233" s="40">
        <v>87</v>
      </c>
      <c r="F233" s="40">
        <v>9141</v>
      </c>
      <c r="G233" s="40">
        <v>755</v>
      </c>
      <c r="H233" s="40">
        <v>54</v>
      </c>
      <c r="I233" s="40">
        <v>41</v>
      </c>
      <c r="J233" s="40">
        <v>3603</v>
      </c>
      <c r="K233" s="40">
        <v>144</v>
      </c>
      <c r="L233" s="40">
        <v>325</v>
      </c>
      <c r="M233" s="40">
        <v>3034</v>
      </c>
      <c r="N233" s="40">
        <v>833</v>
      </c>
      <c r="O233" s="40">
        <v>5448</v>
      </c>
      <c r="P233" s="40">
        <f t="shared" si="61"/>
        <v>23497</v>
      </c>
    </row>
    <row r="234" spans="1:16" s="11" customFormat="1" x14ac:dyDescent="0.2">
      <c r="A234" s="30" t="s">
        <v>418</v>
      </c>
      <c r="B234" s="30">
        <v>8402102</v>
      </c>
      <c r="C234" s="84" t="s">
        <v>466</v>
      </c>
      <c r="D234" s="40">
        <v>0</v>
      </c>
      <c r="E234" s="40">
        <v>10099</v>
      </c>
      <c r="F234" s="40">
        <v>0</v>
      </c>
      <c r="G234" s="40">
        <v>1097</v>
      </c>
      <c r="H234" s="40">
        <v>0</v>
      </c>
      <c r="I234" s="40">
        <v>33689</v>
      </c>
      <c r="J234" s="40">
        <v>0</v>
      </c>
      <c r="K234" s="40">
        <v>0</v>
      </c>
      <c r="L234" s="40">
        <v>2559</v>
      </c>
      <c r="M234" s="40">
        <v>121316</v>
      </c>
      <c r="N234" s="40">
        <v>1366</v>
      </c>
      <c r="O234" s="40">
        <v>0</v>
      </c>
      <c r="P234" s="40">
        <f t="shared" si="61"/>
        <v>170126</v>
      </c>
    </row>
    <row r="235" spans="1:16" s="11" customFormat="1" x14ac:dyDescent="0.2">
      <c r="A235" s="30" t="s">
        <v>418</v>
      </c>
      <c r="B235" s="30" t="s">
        <v>467</v>
      </c>
      <c r="C235" s="84" t="s">
        <v>468</v>
      </c>
      <c r="D235" s="40">
        <v>1949</v>
      </c>
      <c r="E235" s="40">
        <v>69271</v>
      </c>
      <c r="F235" s="40">
        <v>94728</v>
      </c>
      <c r="G235" s="40">
        <v>25666</v>
      </c>
      <c r="H235" s="40">
        <v>137916</v>
      </c>
      <c r="I235" s="40">
        <v>75922</v>
      </c>
      <c r="J235" s="40">
        <v>209755</v>
      </c>
      <c r="K235" s="40">
        <v>0</v>
      </c>
      <c r="L235" s="40">
        <v>12720</v>
      </c>
      <c r="M235" s="40">
        <v>0</v>
      </c>
      <c r="N235" s="40">
        <v>64924</v>
      </c>
      <c r="O235" s="40">
        <v>72530</v>
      </c>
      <c r="P235" s="40">
        <f t="shared" si="61"/>
        <v>765381</v>
      </c>
    </row>
    <row r="236" spans="1:16" s="11" customFormat="1" x14ac:dyDescent="0.2">
      <c r="A236" s="30" t="s">
        <v>418</v>
      </c>
      <c r="B236" s="30" t="s">
        <v>469</v>
      </c>
      <c r="C236" s="84" t="s">
        <v>470</v>
      </c>
      <c r="D236" s="40">
        <v>176292</v>
      </c>
      <c r="E236" s="40">
        <v>373252</v>
      </c>
      <c r="F236" s="40">
        <v>553278</v>
      </c>
      <c r="G236" s="40">
        <v>141119</v>
      </c>
      <c r="H236" s="40">
        <v>325891</v>
      </c>
      <c r="I236" s="40">
        <v>134626</v>
      </c>
      <c r="J236" s="40">
        <v>304842</v>
      </c>
      <c r="K236" s="40">
        <v>163312</v>
      </c>
      <c r="L236" s="40">
        <v>169496</v>
      </c>
      <c r="M236" s="40">
        <v>661798</v>
      </c>
      <c r="N236" s="40">
        <v>122262</v>
      </c>
      <c r="O236" s="40">
        <v>483712</v>
      </c>
      <c r="P236" s="40">
        <f t="shared" si="61"/>
        <v>3609880</v>
      </c>
    </row>
    <row r="237" spans="1:16" s="11" customFormat="1" x14ac:dyDescent="0.2">
      <c r="A237" s="30" t="s">
        <v>418</v>
      </c>
      <c r="B237" s="30">
        <v>8402107</v>
      </c>
      <c r="C237" s="84" t="s">
        <v>471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f t="shared" si="61"/>
        <v>0</v>
      </c>
    </row>
    <row r="238" spans="1:16" s="11" customFormat="1" x14ac:dyDescent="0.2">
      <c r="A238" s="30" t="s">
        <v>418</v>
      </c>
      <c r="B238" s="30" t="s">
        <v>472</v>
      </c>
      <c r="C238" s="84" t="s">
        <v>473</v>
      </c>
      <c r="D238" s="40">
        <v>1302</v>
      </c>
      <c r="E238" s="40">
        <v>591</v>
      </c>
      <c r="F238" s="40">
        <v>693</v>
      </c>
      <c r="G238" s="40">
        <v>1286</v>
      </c>
      <c r="H238" s="40">
        <v>287</v>
      </c>
      <c r="I238" s="40">
        <v>305</v>
      </c>
      <c r="J238" s="40">
        <v>670</v>
      </c>
      <c r="K238" s="40">
        <v>208</v>
      </c>
      <c r="L238" s="40">
        <v>1503</v>
      </c>
      <c r="M238" s="40">
        <v>122</v>
      </c>
      <c r="N238" s="40">
        <v>353</v>
      </c>
      <c r="O238" s="40">
        <v>383</v>
      </c>
      <c r="P238" s="40">
        <f t="shared" si="61"/>
        <v>7703</v>
      </c>
    </row>
    <row r="239" spans="1:16" s="11" customFormat="1" x14ac:dyDescent="0.2">
      <c r="A239" s="30" t="s">
        <v>418</v>
      </c>
      <c r="B239" s="30" t="s">
        <v>474</v>
      </c>
      <c r="C239" s="84" t="s">
        <v>475</v>
      </c>
      <c r="D239" s="40">
        <v>0</v>
      </c>
      <c r="E239" s="40">
        <v>0</v>
      </c>
      <c r="F239" s="40">
        <v>1001</v>
      </c>
      <c r="G239" s="40">
        <v>5447</v>
      </c>
      <c r="H239" s="40">
        <v>1391</v>
      </c>
      <c r="I239" s="40">
        <v>1174</v>
      </c>
      <c r="J239" s="40">
        <v>0</v>
      </c>
      <c r="K239" s="40">
        <v>1185</v>
      </c>
      <c r="L239" s="40">
        <v>0</v>
      </c>
      <c r="M239" s="40">
        <v>1550</v>
      </c>
      <c r="N239" s="40">
        <v>255</v>
      </c>
      <c r="O239" s="40">
        <v>1261</v>
      </c>
      <c r="P239" s="40">
        <f t="shared" si="61"/>
        <v>13264</v>
      </c>
    </row>
    <row r="240" spans="1:16" s="11" customFormat="1" x14ac:dyDescent="0.2">
      <c r="A240" s="30" t="s">
        <v>418</v>
      </c>
      <c r="B240" s="30" t="s">
        <v>476</v>
      </c>
      <c r="C240" s="84" t="s">
        <v>477</v>
      </c>
      <c r="D240" s="40">
        <v>1444</v>
      </c>
      <c r="E240" s="40">
        <v>504</v>
      </c>
      <c r="F240" s="40">
        <v>1396</v>
      </c>
      <c r="G240" s="40">
        <v>1470</v>
      </c>
      <c r="H240" s="40">
        <v>423</v>
      </c>
      <c r="I240" s="40">
        <v>513</v>
      </c>
      <c r="J240" s="40">
        <v>364</v>
      </c>
      <c r="K240" s="40">
        <v>645</v>
      </c>
      <c r="L240" s="40">
        <v>304</v>
      </c>
      <c r="M240" s="40">
        <v>418</v>
      </c>
      <c r="N240" s="40">
        <v>381</v>
      </c>
      <c r="O240" s="40">
        <v>418</v>
      </c>
      <c r="P240" s="40">
        <f t="shared" si="61"/>
        <v>8280</v>
      </c>
    </row>
    <row r="241" spans="1:16" s="11" customFormat="1" x14ac:dyDescent="0.2">
      <c r="A241" s="30" t="s">
        <v>418</v>
      </c>
      <c r="B241" s="30" t="s">
        <v>478</v>
      </c>
      <c r="C241" s="84" t="s">
        <v>479</v>
      </c>
      <c r="D241" s="40">
        <v>49084</v>
      </c>
      <c r="E241" s="40">
        <v>32257</v>
      </c>
      <c r="F241" s="40">
        <v>83918</v>
      </c>
      <c r="G241" s="40">
        <v>81923</v>
      </c>
      <c r="H241" s="40">
        <v>72926</v>
      </c>
      <c r="I241" s="40">
        <v>120080</v>
      </c>
      <c r="J241" s="40">
        <v>23996</v>
      </c>
      <c r="K241" s="40">
        <v>99604</v>
      </c>
      <c r="L241" s="40">
        <v>94394</v>
      </c>
      <c r="M241" s="40">
        <v>124660</v>
      </c>
      <c r="N241" s="40">
        <v>68394</v>
      </c>
      <c r="O241" s="40">
        <v>106517</v>
      </c>
      <c r="P241" s="40">
        <f t="shared" si="61"/>
        <v>957753</v>
      </c>
    </row>
    <row r="242" spans="1:16" s="11" customFormat="1" x14ac:dyDescent="0.2">
      <c r="A242" s="30" t="s">
        <v>418</v>
      </c>
      <c r="B242" s="30" t="s">
        <v>480</v>
      </c>
      <c r="C242" s="84" t="s">
        <v>481</v>
      </c>
      <c r="D242" s="40">
        <v>0</v>
      </c>
      <c r="E242" s="40">
        <v>0</v>
      </c>
      <c r="F242" s="40">
        <v>0</v>
      </c>
      <c r="G242" s="40">
        <v>0</v>
      </c>
      <c r="H242" s="40">
        <v>35588</v>
      </c>
      <c r="I242" s="40">
        <v>144068</v>
      </c>
      <c r="J242" s="40">
        <v>11915</v>
      </c>
      <c r="K242" s="40">
        <v>0</v>
      </c>
      <c r="L242" s="40">
        <v>425371</v>
      </c>
      <c r="M242" s="40">
        <v>0</v>
      </c>
      <c r="N242" s="40">
        <v>95751</v>
      </c>
      <c r="O242" s="40">
        <v>0</v>
      </c>
      <c r="P242" s="40">
        <f t="shared" si="61"/>
        <v>712693</v>
      </c>
    </row>
    <row r="243" spans="1:16" s="11" customFormat="1" x14ac:dyDescent="0.2">
      <c r="A243" s="30" t="s">
        <v>418</v>
      </c>
      <c r="B243" s="30" t="s">
        <v>482</v>
      </c>
      <c r="C243" s="84" t="s">
        <v>483</v>
      </c>
      <c r="D243" s="40">
        <v>0</v>
      </c>
      <c r="E243" s="40">
        <v>0</v>
      </c>
      <c r="F243" s="40">
        <v>0</v>
      </c>
      <c r="G243" s="40">
        <v>0</v>
      </c>
      <c r="H243" s="40">
        <v>2616</v>
      </c>
      <c r="I243" s="40">
        <v>11426</v>
      </c>
      <c r="J243" s="40">
        <v>117</v>
      </c>
      <c r="K243" s="40">
        <v>0</v>
      </c>
      <c r="L243" s="40">
        <v>23980</v>
      </c>
      <c r="M243" s="40">
        <v>0</v>
      </c>
      <c r="N243" s="40">
        <v>0</v>
      </c>
      <c r="O243" s="40">
        <v>0</v>
      </c>
      <c r="P243" s="40">
        <f t="shared" si="61"/>
        <v>38139</v>
      </c>
    </row>
    <row r="244" spans="1:16" s="27" customFormat="1" x14ac:dyDescent="0.2">
      <c r="A244" s="30"/>
      <c r="B244" s="30"/>
      <c r="C244" s="84" t="s">
        <v>484</v>
      </c>
      <c r="D244" s="40">
        <f>SUM(D245:D254)</f>
        <v>1891142</v>
      </c>
      <c r="E244" s="40">
        <f t="shared" ref="E244:J244" si="72">SUM(E245:E254)</f>
        <v>1496551</v>
      </c>
      <c r="F244" s="40">
        <f t="shared" si="72"/>
        <v>1699755</v>
      </c>
      <c r="G244" s="40">
        <f t="shared" si="72"/>
        <v>1455277</v>
      </c>
      <c r="H244" s="40">
        <f t="shared" si="72"/>
        <v>1285828</v>
      </c>
      <c r="I244" s="40">
        <f t="shared" si="72"/>
        <v>1590787</v>
      </c>
      <c r="J244" s="40">
        <f t="shared" si="72"/>
        <v>1253186</v>
      </c>
      <c r="K244" s="40">
        <f>SUM(K245:K254)</f>
        <v>1079650</v>
      </c>
      <c r="L244" s="40">
        <f>SUM(L245:L254)</f>
        <v>964306</v>
      </c>
      <c r="M244" s="40">
        <f>SUM(M245:M254)</f>
        <v>1786486</v>
      </c>
      <c r="N244" s="40">
        <f t="shared" ref="N244" si="73">SUM(N245:N254)</f>
        <v>1608066</v>
      </c>
      <c r="O244" s="40">
        <f>SUM(O245:O254)</f>
        <v>1862513</v>
      </c>
      <c r="P244" s="40">
        <f t="shared" si="61"/>
        <v>17973547</v>
      </c>
    </row>
    <row r="245" spans="1:16" s="11" customFormat="1" x14ac:dyDescent="0.2">
      <c r="A245" s="30" t="s">
        <v>418</v>
      </c>
      <c r="B245" s="30" t="s">
        <v>485</v>
      </c>
      <c r="C245" s="84" t="s">
        <v>486</v>
      </c>
      <c r="D245" s="40">
        <v>1100</v>
      </c>
      <c r="E245" s="40">
        <v>2200</v>
      </c>
      <c r="F245" s="40">
        <v>4400</v>
      </c>
      <c r="G245" s="40">
        <v>1100</v>
      </c>
      <c r="H245" s="40"/>
      <c r="I245" s="40">
        <v>5500</v>
      </c>
      <c r="J245" s="40">
        <v>1100</v>
      </c>
      <c r="K245" s="40">
        <v>1100</v>
      </c>
      <c r="L245" s="40">
        <v>7700</v>
      </c>
      <c r="M245" s="40">
        <v>1100</v>
      </c>
      <c r="N245" s="40">
        <v>0</v>
      </c>
      <c r="O245" s="40">
        <v>0</v>
      </c>
      <c r="P245" s="40">
        <f t="shared" si="61"/>
        <v>25300</v>
      </c>
    </row>
    <row r="246" spans="1:16" s="11" customFormat="1" x14ac:dyDescent="0.2">
      <c r="A246" s="30" t="s">
        <v>418</v>
      </c>
      <c r="B246" s="30" t="s">
        <v>487</v>
      </c>
      <c r="C246" s="84" t="s">
        <v>488</v>
      </c>
      <c r="D246" s="40">
        <v>172506</v>
      </c>
      <c r="E246" s="40">
        <v>300670</v>
      </c>
      <c r="F246" s="40">
        <v>463487</v>
      </c>
      <c r="G246" s="40">
        <v>508262</v>
      </c>
      <c r="H246" s="40">
        <v>370599</v>
      </c>
      <c r="I246" s="40">
        <v>237991</v>
      </c>
      <c r="J246" s="40">
        <v>503302</v>
      </c>
      <c r="K246" s="40">
        <v>390596</v>
      </c>
      <c r="L246" s="40">
        <v>160088</v>
      </c>
      <c r="M246" s="40">
        <v>570430</v>
      </c>
      <c r="N246" s="40">
        <v>415297</v>
      </c>
      <c r="O246" s="40">
        <v>432085</v>
      </c>
      <c r="P246" s="40">
        <f t="shared" si="61"/>
        <v>4525313</v>
      </c>
    </row>
    <row r="247" spans="1:16" s="11" customFormat="1" x14ac:dyDescent="0.2">
      <c r="A247" s="30" t="s">
        <v>418</v>
      </c>
      <c r="B247" s="30" t="s">
        <v>489</v>
      </c>
      <c r="C247" s="84" t="s">
        <v>490</v>
      </c>
      <c r="D247" s="40">
        <v>345594</v>
      </c>
      <c r="E247" s="40">
        <v>561215</v>
      </c>
      <c r="F247" s="40">
        <v>1204990</v>
      </c>
      <c r="G247" s="40">
        <v>851208</v>
      </c>
      <c r="H247" s="40">
        <v>825212</v>
      </c>
      <c r="I247" s="40">
        <v>928917</v>
      </c>
      <c r="J247" s="40">
        <v>724202</v>
      </c>
      <c r="K247" s="40">
        <v>658222</v>
      </c>
      <c r="L247" s="40">
        <v>531694</v>
      </c>
      <c r="M247" s="40">
        <v>1169078</v>
      </c>
      <c r="N247" s="40">
        <v>983847</v>
      </c>
      <c r="O247" s="40">
        <v>1397453</v>
      </c>
      <c r="P247" s="40">
        <f t="shared" si="61"/>
        <v>10181632</v>
      </c>
    </row>
    <row r="248" spans="1:16" s="11" customFormat="1" x14ac:dyDescent="0.2">
      <c r="A248" s="30" t="s">
        <v>418</v>
      </c>
      <c r="B248" s="30" t="s">
        <v>491</v>
      </c>
      <c r="C248" s="84" t="s">
        <v>492</v>
      </c>
      <c r="D248" s="40">
        <v>3882</v>
      </c>
      <c r="E248" s="40">
        <v>4318</v>
      </c>
      <c r="F248" s="40">
        <v>14859</v>
      </c>
      <c r="G248" s="40">
        <v>14191</v>
      </c>
      <c r="H248" s="40">
        <v>7953</v>
      </c>
      <c r="I248" s="40">
        <v>5354</v>
      </c>
      <c r="J248" s="40">
        <v>5361</v>
      </c>
      <c r="K248" s="40">
        <v>14584</v>
      </c>
      <c r="L248" s="40">
        <v>12855</v>
      </c>
      <c r="M248" s="40">
        <v>21458</v>
      </c>
      <c r="N248" s="40">
        <v>25089</v>
      </c>
      <c r="O248" s="40">
        <v>28715</v>
      </c>
      <c r="P248" s="40">
        <f t="shared" si="61"/>
        <v>158619</v>
      </c>
    </row>
    <row r="249" spans="1:16" s="11" customFormat="1" x14ac:dyDescent="0.2">
      <c r="A249" s="30" t="s">
        <v>418</v>
      </c>
      <c r="B249" s="30" t="s">
        <v>493</v>
      </c>
      <c r="C249" s="84" t="s">
        <v>494</v>
      </c>
      <c r="D249" s="40">
        <v>0</v>
      </c>
      <c r="E249" s="40">
        <v>0</v>
      </c>
      <c r="F249" s="40">
        <v>1611</v>
      </c>
      <c r="G249" s="40">
        <v>0</v>
      </c>
      <c r="H249" s="40">
        <v>1609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f t="shared" si="61"/>
        <v>3220</v>
      </c>
    </row>
    <row r="250" spans="1:16" s="11" customFormat="1" x14ac:dyDescent="0.2">
      <c r="A250" s="30" t="s">
        <v>418</v>
      </c>
      <c r="B250" s="30" t="s">
        <v>495</v>
      </c>
      <c r="C250" s="84" t="s">
        <v>496</v>
      </c>
      <c r="D250" s="40">
        <v>0</v>
      </c>
      <c r="E250" s="40">
        <v>0</v>
      </c>
      <c r="F250" s="40">
        <v>0</v>
      </c>
      <c r="G250" s="40">
        <v>878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  <c r="P250" s="40">
        <f t="shared" si="61"/>
        <v>878</v>
      </c>
    </row>
    <row r="251" spans="1:16" s="11" customFormat="1" x14ac:dyDescent="0.2">
      <c r="A251" s="30" t="s">
        <v>418</v>
      </c>
      <c r="B251" s="30" t="s">
        <v>497</v>
      </c>
      <c r="C251" s="84" t="s">
        <v>498</v>
      </c>
      <c r="D251" s="40">
        <v>1362780</v>
      </c>
      <c r="E251" s="40">
        <v>623100</v>
      </c>
      <c r="F251" s="40">
        <v>8040</v>
      </c>
      <c r="G251" s="40">
        <v>78390</v>
      </c>
      <c r="H251" s="40">
        <v>76559</v>
      </c>
      <c r="I251" s="40">
        <v>409410</v>
      </c>
      <c r="J251" s="40">
        <v>19221</v>
      </c>
      <c r="K251" s="40">
        <v>12780</v>
      </c>
      <c r="L251" s="40">
        <v>251969</v>
      </c>
      <c r="M251" s="40">
        <v>22180</v>
      </c>
      <c r="N251" s="40">
        <v>178385</v>
      </c>
      <c r="O251" s="40">
        <v>4260</v>
      </c>
      <c r="P251" s="40">
        <f t="shared" si="61"/>
        <v>3047074</v>
      </c>
    </row>
    <row r="252" spans="1:16" s="11" customFormat="1" x14ac:dyDescent="0.2">
      <c r="A252" s="30" t="s">
        <v>418</v>
      </c>
      <c r="B252" s="30">
        <v>8402215</v>
      </c>
      <c r="C252" s="84" t="s">
        <v>499</v>
      </c>
      <c r="D252" s="40">
        <v>0</v>
      </c>
      <c r="E252" s="40">
        <v>3488</v>
      </c>
      <c r="F252" s="40">
        <v>2368</v>
      </c>
      <c r="G252" s="40">
        <v>0</v>
      </c>
      <c r="H252" s="40">
        <v>1400</v>
      </c>
      <c r="I252" s="40">
        <v>1119</v>
      </c>
      <c r="J252" s="40">
        <v>0</v>
      </c>
      <c r="K252" s="40">
        <v>2368</v>
      </c>
      <c r="L252" s="40">
        <v>0</v>
      </c>
      <c r="M252" s="40">
        <v>0</v>
      </c>
      <c r="N252" s="40">
        <v>2800</v>
      </c>
      <c r="O252" s="40">
        <v>0</v>
      </c>
      <c r="P252" s="40">
        <f t="shared" si="61"/>
        <v>13543</v>
      </c>
    </row>
    <row r="253" spans="1:16" s="11" customFormat="1" x14ac:dyDescent="0.2">
      <c r="A253" s="30" t="s">
        <v>418</v>
      </c>
      <c r="B253" s="30">
        <v>8402218</v>
      </c>
      <c r="C253" s="84" t="s">
        <v>500</v>
      </c>
      <c r="D253" s="40">
        <v>2640</v>
      </c>
      <c r="E253" s="40">
        <v>1560</v>
      </c>
      <c r="F253" s="40">
        <v>0</v>
      </c>
      <c r="G253" s="40">
        <v>1248</v>
      </c>
      <c r="H253" s="40">
        <v>2496</v>
      </c>
      <c r="I253" s="40">
        <v>2496</v>
      </c>
      <c r="J253" s="40">
        <v>0</v>
      </c>
      <c r="K253" s="40">
        <v>0</v>
      </c>
      <c r="L253" s="40">
        <v>0</v>
      </c>
      <c r="M253" s="40">
        <v>1120</v>
      </c>
      <c r="N253" s="40">
        <v>2648</v>
      </c>
      <c r="O253" s="40">
        <v>0</v>
      </c>
      <c r="P253" s="40">
        <f t="shared" si="61"/>
        <v>14208</v>
      </c>
    </row>
    <row r="254" spans="1:16" s="11" customFormat="1" x14ac:dyDescent="0.2">
      <c r="A254" s="30" t="s">
        <v>418</v>
      </c>
      <c r="B254" s="30">
        <v>8402219</v>
      </c>
      <c r="C254" s="84" t="s">
        <v>501</v>
      </c>
      <c r="D254" s="40">
        <v>2640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1120</v>
      </c>
      <c r="N254" s="40">
        <v>0</v>
      </c>
      <c r="O254" s="40">
        <v>0</v>
      </c>
      <c r="P254" s="40">
        <f t="shared" si="61"/>
        <v>3760</v>
      </c>
    </row>
    <row r="255" spans="1:16" s="27" customFormat="1" x14ac:dyDescent="0.2">
      <c r="A255" s="30"/>
      <c r="B255" s="30"/>
      <c r="C255" s="84" t="s">
        <v>502</v>
      </c>
      <c r="D255" s="40">
        <f>SUM(D256)</f>
        <v>171606</v>
      </c>
      <c r="E255" s="40">
        <f t="shared" ref="E255:O255" si="74">SUM(E256)</f>
        <v>255213</v>
      </c>
      <c r="F255" s="40">
        <f t="shared" si="74"/>
        <v>402469</v>
      </c>
      <c r="G255" s="40">
        <f t="shared" si="74"/>
        <v>259107</v>
      </c>
      <c r="H255" s="40">
        <f t="shared" si="74"/>
        <v>382763</v>
      </c>
      <c r="I255" s="40">
        <f t="shared" si="74"/>
        <v>327912</v>
      </c>
      <c r="J255" s="40">
        <f t="shared" si="74"/>
        <v>240399</v>
      </c>
      <c r="K255" s="40">
        <f t="shared" si="74"/>
        <v>261072</v>
      </c>
      <c r="L255" s="40">
        <f t="shared" si="74"/>
        <v>281637</v>
      </c>
      <c r="M255" s="40">
        <f t="shared" si="74"/>
        <v>514820</v>
      </c>
      <c r="N255" s="40">
        <f t="shared" si="74"/>
        <v>329133</v>
      </c>
      <c r="O255" s="40">
        <f t="shared" si="74"/>
        <v>353969</v>
      </c>
      <c r="P255" s="40">
        <f t="shared" si="61"/>
        <v>3780100</v>
      </c>
    </row>
    <row r="256" spans="1:16" s="11" customFormat="1" x14ac:dyDescent="0.2">
      <c r="A256" s="30" t="s">
        <v>18</v>
      </c>
      <c r="B256" s="30">
        <v>8402301</v>
      </c>
      <c r="C256" s="84" t="s">
        <v>503</v>
      </c>
      <c r="D256" s="40">
        <v>171606</v>
      </c>
      <c r="E256" s="40">
        <v>255213</v>
      </c>
      <c r="F256" s="40">
        <v>402469</v>
      </c>
      <c r="G256" s="40">
        <v>259107</v>
      </c>
      <c r="H256" s="40">
        <v>382763</v>
      </c>
      <c r="I256" s="40">
        <v>327912</v>
      </c>
      <c r="J256" s="40">
        <v>240399</v>
      </c>
      <c r="K256" s="40">
        <v>261072</v>
      </c>
      <c r="L256" s="40">
        <v>281637</v>
      </c>
      <c r="M256" s="40">
        <v>514820</v>
      </c>
      <c r="N256" s="40">
        <v>329133</v>
      </c>
      <c r="O256" s="40">
        <v>353969</v>
      </c>
      <c r="P256" s="40">
        <f t="shared" si="61"/>
        <v>3780100</v>
      </c>
    </row>
    <row r="257" spans="1:548" s="11" customFormat="1" x14ac:dyDescent="0.2">
      <c r="A257" s="30"/>
      <c r="B257" s="30"/>
      <c r="C257" s="84" t="s">
        <v>504</v>
      </c>
      <c r="D257" s="40">
        <f t="shared" ref="D257:O257" si="75">D258</f>
        <v>238</v>
      </c>
      <c r="E257" s="40">
        <f t="shared" si="75"/>
        <v>5193</v>
      </c>
      <c r="F257" s="40">
        <f t="shared" si="75"/>
        <v>5819</v>
      </c>
      <c r="G257" s="40">
        <f t="shared" si="75"/>
        <v>6821</v>
      </c>
      <c r="H257" s="40">
        <f t="shared" si="75"/>
        <v>1470</v>
      </c>
      <c r="I257" s="40">
        <f t="shared" si="75"/>
        <v>26482</v>
      </c>
      <c r="J257" s="40">
        <f t="shared" si="75"/>
        <v>2352</v>
      </c>
      <c r="K257" s="40">
        <f t="shared" si="75"/>
        <v>1176</v>
      </c>
      <c r="L257" s="40">
        <f t="shared" si="75"/>
        <v>5348</v>
      </c>
      <c r="M257" s="40">
        <f t="shared" si="75"/>
        <v>31636</v>
      </c>
      <c r="N257" s="40">
        <f t="shared" si="75"/>
        <v>3136</v>
      </c>
      <c r="O257" s="40">
        <f t="shared" si="75"/>
        <v>172920</v>
      </c>
      <c r="P257" s="40">
        <f t="shared" si="61"/>
        <v>262591</v>
      </c>
    </row>
    <row r="258" spans="1:548" s="11" customFormat="1" x14ac:dyDescent="0.2">
      <c r="A258" s="30" t="s">
        <v>18</v>
      </c>
      <c r="B258" s="30">
        <v>8402401</v>
      </c>
      <c r="C258" s="84" t="s">
        <v>505</v>
      </c>
      <c r="D258" s="40">
        <v>238</v>
      </c>
      <c r="E258" s="40">
        <v>5193</v>
      </c>
      <c r="F258" s="40">
        <v>5819</v>
      </c>
      <c r="G258" s="40">
        <v>6821</v>
      </c>
      <c r="H258" s="40">
        <v>1470</v>
      </c>
      <c r="I258" s="40">
        <v>26482</v>
      </c>
      <c r="J258" s="40">
        <v>2352</v>
      </c>
      <c r="K258" s="40">
        <v>1176</v>
      </c>
      <c r="L258" s="40">
        <v>5348</v>
      </c>
      <c r="M258" s="40">
        <v>31636</v>
      </c>
      <c r="N258" s="40">
        <v>3136</v>
      </c>
      <c r="O258" s="40">
        <v>172920</v>
      </c>
      <c r="P258" s="40">
        <f t="shared" si="61"/>
        <v>262591</v>
      </c>
    </row>
    <row r="259" spans="1:548" s="11" customFormat="1" x14ac:dyDescent="0.2">
      <c r="A259" s="30"/>
      <c r="B259" s="30"/>
      <c r="C259" s="86" t="s">
        <v>506</v>
      </c>
      <c r="D259" s="85">
        <f t="shared" ref="D259:K259" si="76">SUM(D260:D261)</f>
        <v>130846489</v>
      </c>
      <c r="E259" s="85">
        <f t="shared" si="76"/>
        <v>132833620</v>
      </c>
      <c r="F259" s="85">
        <f t="shared" si="76"/>
        <v>138953399</v>
      </c>
      <c r="G259" s="85">
        <f t="shared" si="76"/>
        <v>139095024</v>
      </c>
      <c r="H259" s="85">
        <f t="shared" si="76"/>
        <v>138782003</v>
      </c>
      <c r="I259" s="85">
        <f t="shared" si="76"/>
        <v>139116897</v>
      </c>
      <c r="J259" s="85">
        <f t="shared" si="76"/>
        <v>150662866</v>
      </c>
      <c r="K259" s="85">
        <f t="shared" si="76"/>
        <v>130641773</v>
      </c>
      <c r="L259" s="85">
        <f>SUM(L260:L261)</f>
        <v>123473970</v>
      </c>
      <c r="M259" s="85">
        <f>SUM(M260:M261)</f>
        <v>124411775</v>
      </c>
      <c r="N259" s="85">
        <f t="shared" ref="N259:O259" si="77">SUM(N260:N261)</f>
        <v>128192307</v>
      </c>
      <c r="O259" s="85">
        <f t="shared" si="77"/>
        <v>124952395</v>
      </c>
      <c r="P259" s="85">
        <f t="shared" si="61"/>
        <v>1601962518</v>
      </c>
    </row>
    <row r="260" spans="1:548" s="11" customFormat="1" x14ac:dyDescent="0.2">
      <c r="A260" s="30" t="s">
        <v>507</v>
      </c>
      <c r="B260" s="30" t="s">
        <v>508</v>
      </c>
      <c r="C260" s="84" t="s">
        <v>509</v>
      </c>
      <c r="D260" s="40">
        <v>130846489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f t="shared" si="61"/>
        <v>130846489</v>
      </c>
    </row>
    <row r="261" spans="1:548" s="11" customFormat="1" x14ac:dyDescent="0.2">
      <c r="A261" s="30" t="s">
        <v>510</v>
      </c>
      <c r="B261" s="30" t="s">
        <v>508</v>
      </c>
      <c r="C261" s="84" t="s">
        <v>511</v>
      </c>
      <c r="D261" s="40"/>
      <c r="E261" s="40">
        <v>132833620</v>
      </c>
      <c r="F261" s="40">
        <v>138953399</v>
      </c>
      <c r="G261" s="40">
        <v>139095024</v>
      </c>
      <c r="H261" s="40">
        <v>138782003</v>
      </c>
      <c r="I261" s="40">
        <v>139116897</v>
      </c>
      <c r="J261" s="40">
        <v>150662866</v>
      </c>
      <c r="K261" s="40">
        <v>130641773</v>
      </c>
      <c r="L261" s="40">
        <v>123473970</v>
      </c>
      <c r="M261" s="40">
        <v>124411775</v>
      </c>
      <c r="N261" s="40">
        <v>128192307</v>
      </c>
      <c r="O261" s="40">
        <v>124952395</v>
      </c>
      <c r="P261" s="40">
        <f>SUM(D261:O261)</f>
        <v>1471116029</v>
      </c>
    </row>
    <row r="262" spans="1:548" s="11" customFormat="1" x14ac:dyDescent="0.2">
      <c r="A262" s="30"/>
      <c r="B262" s="30"/>
      <c r="C262" s="86" t="s">
        <v>512</v>
      </c>
      <c r="D262" s="85">
        <f>D263</f>
        <v>0</v>
      </c>
      <c r="E262" s="85">
        <f t="shared" ref="E262:N262" si="78">E263</f>
        <v>0</v>
      </c>
      <c r="F262" s="85">
        <f t="shared" si="78"/>
        <v>0</v>
      </c>
      <c r="G262" s="85">
        <f t="shared" si="78"/>
        <v>0</v>
      </c>
      <c r="H262" s="85">
        <f t="shared" si="78"/>
        <v>0</v>
      </c>
      <c r="I262" s="85">
        <f t="shared" si="78"/>
        <v>0</v>
      </c>
      <c r="J262" s="85">
        <f t="shared" si="78"/>
        <v>0</v>
      </c>
      <c r="K262" s="85">
        <f t="shared" si="78"/>
        <v>0</v>
      </c>
      <c r="L262" s="85">
        <f t="shared" si="78"/>
        <v>0</v>
      </c>
      <c r="M262" s="85">
        <f t="shared" si="78"/>
        <v>0</v>
      </c>
      <c r="N262" s="85">
        <f t="shared" si="78"/>
        <v>0</v>
      </c>
      <c r="O262" s="85">
        <f>O263</f>
        <v>1300000000</v>
      </c>
      <c r="P262" s="85">
        <f t="shared" ref="P262:P266" si="79">SUM(D262:O262)</f>
        <v>1300000000</v>
      </c>
    </row>
    <row r="263" spans="1:548" s="11" customFormat="1" x14ac:dyDescent="0.2">
      <c r="A263" s="30"/>
      <c r="B263" s="30"/>
      <c r="C263" s="84" t="s">
        <v>513</v>
      </c>
      <c r="D263" s="40">
        <f>SUM(D264:D266)</f>
        <v>0</v>
      </c>
      <c r="E263" s="40">
        <f t="shared" ref="E263:O263" si="80">SUM(E264:E266)</f>
        <v>0</v>
      </c>
      <c r="F263" s="40">
        <f t="shared" si="80"/>
        <v>0</v>
      </c>
      <c r="G263" s="40">
        <f t="shared" si="80"/>
        <v>0</v>
      </c>
      <c r="H263" s="40">
        <f t="shared" si="80"/>
        <v>0</v>
      </c>
      <c r="I263" s="40">
        <f t="shared" si="80"/>
        <v>0</v>
      </c>
      <c r="J263" s="40">
        <f t="shared" si="80"/>
        <v>0</v>
      </c>
      <c r="K263" s="40">
        <f t="shared" si="80"/>
        <v>0</v>
      </c>
      <c r="L263" s="40">
        <f t="shared" si="80"/>
        <v>0</v>
      </c>
      <c r="M263" s="40">
        <f t="shared" si="80"/>
        <v>0</v>
      </c>
      <c r="N263" s="40">
        <f t="shared" si="80"/>
        <v>0</v>
      </c>
      <c r="O263" s="40">
        <f t="shared" si="80"/>
        <v>1300000000</v>
      </c>
      <c r="P263" s="40">
        <f t="shared" si="79"/>
        <v>1300000000</v>
      </c>
    </row>
    <row r="264" spans="1:548" s="11" customFormat="1" x14ac:dyDescent="0.2">
      <c r="A264" s="30" t="s">
        <v>514</v>
      </c>
      <c r="B264" s="88" t="s">
        <v>515</v>
      </c>
      <c r="C264" s="84" t="s">
        <v>516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300000000</v>
      </c>
      <c r="P264" s="40">
        <f t="shared" si="79"/>
        <v>300000000</v>
      </c>
    </row>
    <row r="265" spans="1:548" s="11" customFormat="1" x14ac:dyDescent="0.2">
      <c r="A265" s="30" t="s">
        <v>517</v>
      </c>
      <c r="B265" s="30" t="s">
        <v>518</v>
      </c>
      <c r="C265" s="84" t="s">
        <v>519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500000000</v>
      </c>
      <c r="P265" s="40">
        <f t="shared" si="79"/>
        <v>500000000</v>
      </c>
    </row>
    <row r="266" spans="1:548" s="11" customFormat="1" x14ac:dyDescent="0.2">
      <c r="A266" s="30" t="s">
        <v>520</v>
      </c>
      <c r="B266" s="30" t="s">
        <v>521</v>
      </c>
      <c r="C266" s="84" t="s">
        <v>522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500000000</v>
      </c>
      <c r="P266" s="40">
        <f t="shared" si="79"/>
        <v>500000000</v>
      </c>
    </row>
    <row r="267" spans="1:548" s="34" customFormat="1" ht="18" customHeight="1" x14ac:dyDescent="0.2">
      <c r="A267" s="30"/>
      <c r="B267" s="30"/>
      <c r="C267" s="89" t="s">
        <v>523</v>
      </c>
      <c r="D267" s="90">
        <f>D3+D21+D43+D49+D65+D262</f>
        <v>7334546609.2200003</v>
      </c>
      <c r="E267" s="90">
        <f t="shared" ref="E267:P267" si="81">E3+E21+E43+E49+E65+E262</f>
        <v>6607475247.0500002</v>
      </c>
      <c r="F267" s="90">
        <f t="shared" si="81"/>
        <v>5896394463.96</v>
      </c>
      <c r="G267" s="90">
        <f t="shared" si="81"/>
        <v>6246824608</v>
      </c>
      <c r="H267" s="90">
        <f t="shared" si="81"/>
        <v>6205359180</v>
      </c>
      <c r="I267" s="90">
        <f t="shared" si="81"/>
        <v>6381770256.5</v>
      </c>
      <c r="J267" s="90">
        <f t="shared" si="81"/>
        <v>6765053635</v>
      </c>
      <c r="K267" s="90">
        <f t="shared" si="81"/>
        <v>6598856592</v>
      </c>
      <c r="L267" s="90">
        <f t="shared" si="81"/>
        <v>5797439829</v>
      </c>
      <c r="M267" s="90">
        <f t="shared" si="81"/>
        <v>5602940915</v>
      </c>
      <c r="N267" s="90">
        <f t="shared" si="81"/>
        <v>6853403855.1499996</v>
      </c>
      <c r="O267" s="90">
        <f t="shared" si="81"/>
        <v>9097987189</v>
      </c>
      <c r="P267" s="90">
        <f t="shared" si="81"/>
        <v>79388052379.880005</v>
      </c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  <c r="JW267" s="11"/>
      <c r="JX267" s="11"/>
      <c r="JY267" s="11"/>
      <c r="JZ267" s="11"/>
      <c r="KA267" s="11"/>
      <c r="KB267" s="11"/>
      <c r="KC267" s="11"/>
      <c r="KD267" s="11"/>
      <c r="KE267" s="11"/>
      <c r="KF267" s="11"/>
      <c r="KG267" s="11"/>
      <c r="KH267" s="11"/>
      <c r="KI267" s="11"/>
      <c r="KJ267" s="11"/>
      <c r="KK267" s="11"/>
      <c r="KL267" s="11"/>
      <c r="KM267" s="11"/>
      <c r="KN267" s="11"/>
      <c r="KO267" s="11"/>
      <c r="KP267" s="11"/>
      <c r="KQ267" s="11"/>
      <c r="KR267" s="11"/>
      <c r="KS267" s="11"/>
      <c r="KT267" s="11"/>
      <c r="KU267" s="11"/>
      <c r="KV267" s="11"/>
      <c r="KW267" s="11"/>
      <c r="KX267" s="11"/>
      <c r="KY267" s="11"/>
      <c r="KZ267" s="11"/>
      <c r="LA267" s="11"/>
      <c r="LB267" s="11"/>
      <c r="LC267" s="11"/>
      <c r="LD267" s="11"/>
      <c r="LE267" s="11"/>
      <c r="LF267" s="11"/>
      <c r="LG267" s="11"/>
      <c r="LH267" s="11"/>
      <c r="LI267" s="11"/>
      <c r="LJ267" s="11"/>
      <c r="LK267" s="11"/>
      <c r="LL267" s="11"/>
      <c r="LM267" s="11"/>
      <c r="LN267" s="11"/>
      <c r="LO267" s="11"/>
      <c r="LP267" s="11"/>
      <c r="LQ267" s="11"/>
      <c r="LR267" s="11"/>
      <c r="LS267" s="11"/>
      <c r="LT267" s="11"/>
      <c r="LU267" s="11"/>
      <c r="LV267" s="11"/>
      <c r="LW267" s="11"/>
      <c r="LX267" s="11"/>
      <c r="LY267" s="11"/>
      <c r="LZ267" s="11"/>
      <c r="MA267" s="11"/>
      <c r="MB267" s="11"/>
      <c r="MC267" s="11"/>
      <c r="MD267" s="11"/>
      <c r="ME267" s="11"/>
      <c r="MF267" s="11"/>
      <c r="MG267" s="11"/>
      <c r="MH267" s="11"/>
      <c r="MI267" s="11"/>
      <c r="MJ267" s="11"/>
      <c r="MK267" s="11"/>
      <c r="ML267" s="11"/>
      <c r="MM267" s="11"/>
      <c r="MN267" s="11"/>
      <c r="MO267" s="11"/>
      <c r="MP267" s="11"/>
      <c r="MQ267" s="11"/>
      <c r="MR267" s="11"/>
      <c r="MS267" s="11"/>
      <c r="MT267" s="11"/>
      <c r="MU267" s="11"/>
      <c r="MV267" s="11"/>
      <c r="MW267" s="11"/>
      <c r="MX267" s="11"/>
      <c r="MY267" s="11"/>
      <c r="MZ267" s="11"/>
      <c r="NA267" s="11"/>
      <c r="NB267" s="11"/>
      <c r="NC267" s="11"/>
      <c r="ND267" s="11"/>
      <c r="NE267" s="11"/>
      <c r="NF267" s="11"/>
      <c r="NG267" s="11"/>
      <c r="NH267" s="11"/>
      <c r="NI267" s="11"/>
      <c r="NJ267" s="11"/>
      <c r="NK267" s="11"/>
      <c r="NL267" s="11"/>
      <c r="NM267" s="11"/>
      <c r="NN267" s="11"/>
      <c r="NO267" s="11"/>
      <c r="NP267" s="11"/>
      <c r="NQ267" s="11"/>
      <c r="NR267" s="11"/>
      <c r="NS267" s="11"/>
      <c r="NT267" s="11"/>
      <c r="NU267" s="11"/>
      <c r="NV267" s="11"/>
      <c r="NW267" s="11"/>
      <c r="NX267" s="11"/>
      <c r="NY267" s="11"/>
      <c r="NZ267" s="11"/>
      <c r="OA267" s="11"/>
      <c r="OB267" s="11"/>
      <c r="OC267" s="11"/>
      <c r="OD267" s="11"/>
      <c r="OE267" s="11"/>
      <c r="OF267" s="11"/>
      <c r="OG267" s="11"/>
      <c r="OH267" s="11"/>
      <c r="OI267" s="11"/>
      <c r="OJ267" s="11"/>
      <c r="OK267" s="11"/>
      <c r="OL267" s="11"/>
      <c r="OM267" s="11"/>
      <c r="ON267" s="11"/>
      <c r="OO267" s="11"/>
      <c r="OP267" s="11"/>
      <c r="OQ267" s="11"/>
      <c r="OR267" s="11"/>
      <c r="OS267" s="11"/>
      <c r="OT267" s="11"/>
      <c r="OU267" s="11"/>
      <c r="OV267" s="11"/>
      <c r="OW267" s="11"/>
      <c r="OX267" s="11"/>
      <c r="OY267" s="11"/>
      <c r="OZ267" s="11"/>
      <c r="PA267" s="11"/>
      <c r="PB267" s="11"/>
      <c r="PC267" s="11"/>
      <c r="PD267" s="11"/>
      <c r="PE267" s="11"/>
      <c r="PF267" s="11"/>
      <c r="PG267" s="11"/>
      <c r="PH267" s="11"/>
      <c r="PI267" s="11"/>
      <c r="PJ267" s="11"/>
      <c r="PK267" s="11"/>
      <c r="PL267" s="11"/>
      <c r="PM267" s="11"/>
      <c r="PN267" s="11"/>
      <c r="PO267" s="11"/>
      <c r="PP267" s="11"/>
      <c r="PQ267" s="11"/>
      <c r="PR267" s="11"/>
      <c r="PS267" s="11"/>
      <c r="PT267" s="11"/>
      <c r="PU267" s="11"/>
      <c r="PV267" s="11"/>
      <c r="PW267" s="11"/>
      <c r="PX267" s="11"/>
      <c r="PY267" s="11"/>
      <c r="PZ267" s="11"/>
      <c r="QA267" s="11"/>
      <c r="QB267" s="11"/>
      <c r="QC267" s="11"/>
      <c r="QD267" s="11"/>
      <c r="QE267" s="11"/>
      <c r="QF267" s="11"/>
      <c r="QG267" s="11"/>
      <c r="QH267" s="11"/>
      <c r="QI267" s="11"/>
      <c r="QJ267" s="11"/>
      <c r="QK267" s="11"/>
      <c r="QL267" s="11"/>
      <c r="QM267" s="11"/>
      <c r="QN267" s="11"/>
      <c r="QO267" s="11"/>
      <c r="QP267" s="11"/>
      <c r="QQ267" s="11"/>
      <c r="QR267" s="11"/>
      <c r="QS267" s="11"/>
      <c r="QT267" s="11"/>
      <c r="QU267" s="11"/>
      <c r="QV267" s="11"/>
      <c r="QW267" s="11"/>
      <c r="QX267" s="11"/>
      <c r="QY267" s="11"/>
      <c r="QZ267" s="11"/>
      <c r="RA267" s="11"/>
      <c r="RB267" s="11"/>
      <c r="RC267" s="11"/>
      <c r="RD267" s="11"/>
      <c r="RE267" s="11"/>
      <c r="RF267" s="11"/>
      <c r="RG267" s="11"/>
      <c r="RH267" s="11"/>
      <c r="RI267" s="11"/>
      <c r="RJ267" s="11"/>
      <c r="RK267" s="11"/>
      <c r="RL267" s="11"/>
      <c r="RM267" s="11"/>
      <c r="RN267" s="11"/>
      <c r="RO267" s="11"/>
      <c r="RP267" s="11"/>
      <c r="RQ267" s="11"/>
      <c r="RR267" s="11"/>
      <c r="RS267" s="11"/>
      <c r="RT267" s="11"/>
      <c r="RU267" s="11"/>
      <c r="RV267" s="11"/>
      <c r="RW267" s="11"/>
      <c r="RX267" s="11"/>
      <c r="RY267" s="11"/>
      <c r="RZ267" s="11"/>
      <c r="SA267" s="11"/>
      <c r="SB267" s="11"/>
      <c r="SC267" s="11"/>
      <c r="SD267" s="11"/>
      <c r="SE267" s="11"/>
      <c r="SF267" s="11"/>
      <c r="SG267" s="11"/>
      <c r="SH267" s="11"/>
      <c r="SI267" s="11"/>
      <c r="SJ267" s="11"/>
      <c r="SK267" s="11"/>
      <c r="SL267" s="11"/>
      <c r="SM267" s="11"/>
      <c r="SN267" s="11"/>
      <c r="SO267" s="11"/>
      <c r="SP267" s="11"/>
      <c r="SQ267" s="11"/>
      <c r="SR267" s="11"/>
      <c r="SS267" s="11"/>
      <c r="ST267" s="11"/>
      <c r="SU267" s="11"/>
      <c r="SV267" s="11"/>
      <c r="SW267" s="11"/>
      <c r="SX267" s="11"/>
      <c r="SY267" s="11"/>
      <c r="SZ267" s="11"/>
      <c r="TA267" s="11"/>
      <c r="TB267" s="11"/>
      <c r="TC267" s="11"/>
      <c r="TD267" s="11"/>
      <c r="TE267" s="11"/>
      <c r="TF267" s="11"/>
      <c r="TG267" s="11"/>
      <c r="TH267" s="11"/>
      <c r="TI267" s="11"/>
      <c r="TJ267" s="11"/>
      <c r="TK267" s="11"/>
      <c r="TL267" s="11"/>
      <c r="TM267" s="11"/>
      <c r="TN267" s="11"/>
      <c r="TO267" s="11"/>
      <c r="TP267" s="11"/>
      <c r="TQ267" s="11"/>
      <c r="TR267" s="11"/>
      <c r="TS267" s="11"/>
      <c r="TT267" s="11"/>
      <c r="TU267" s="11"/>
      <c r="TV267" s="11"/>
      <c r="TW267" s="11"/>
      <c r="TX267" s="11"/>
      <c r="TY267" s="11"/>
      <c r="TZ267" s="11"/>
      <c r="UA267" s="11"/>
      <c r="UB267" s="11"/>
    </row>
    <row r="268" spans="1:548" s="34" customFormat="1" ht="12" customHeight="1" x14ac:dyDescent="0.2">
      <c r="A268" s="91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  <c r="JW268" s="11"/>
      <c r="JX268" s="11"/>
      <c r="JY268" s="11"/>
      <c r="JZ268" s="11"/>
      <c r="KA268" s="11"/>
      <c r="KB268" s="11"/>
      <c r="KC268" s="11"/>
      <c r="KD268" s="11"/>
      <c r="KE268" s="11"/>
      <c r="KF268" s="11"/>
      <c r="KG268" s="11"/>
      <c r="KH268" s="11"/>
      <c r="KI268" s="11"/>
      <c r="KJ268" s="11"/>
      <c r="KK268" s="11"/>
      <c r="KL268" s="11"/>
      <c r="KM268" s="11"/>
      <c r="KN268" s="11"/>
      <c r="KO268" s="11"/>
      <c r="KP268" s="11"/>
      <c r="KQ268" s="11"/>
      <c r="KR268" s="11"/>
      <c r="KS268" s="11"/>
      <c r="KT268" s="11"/>
      <c r="KU268" s="11"/>
      <c r="KV268" s="11"/>
      <c r="KW268" s="11"/>
      <c r="KX268" s="11"/>
      <c r="KY268" s="11"/>
      <c r="KZ268" s="11"/>
      <c r="LA268" s="11"/>
      <c r="LB268" s="11"/>
      <c r="LC268" s="11"/>
      <c r="LD268" s="11"/>
      <c r="LE268" s="11"/>
      <c r="LF268" s="11"/>
      <c r="LG268" s="11"/>
      <c r="LH268" s="11"/>
      <c r="LI268" s="11"/>
      <c r="LJ268" s="11"/>
      <c r="LK268" s="11"/>
      <c r="LL268" s="11"/>
      <c r="LM268" s="11"/>
      <c r="LN268" s="11"/>
      <c r="LO268" s="11"/>
      <c r="LP268" s="11"/>
      <c r="LQ268" s="11"/>
      <c r="LR268" s="11"/>
      <c r="LS268" s="11"/>
      <c r="LT268" s="11"/>
      <c r="LU268" s="11"/>
      <c r="LV268" s="11"/>
      <c r="LW268" s="11"/>
      <c r="LX268" s="11"/>
      <c r="LY268" s="11"/>
      <c r="LZ268" s="11"/>
      <c r="MA268" s="11"/>
      <c r="MB268" s="11"/>
      <c r="MC268" s="11"/>
      <c r="MD268" s="11"/>
      <c r="ME268" s="11"/>
      <c r="MF268" s="11"/>
      <c r="MG268" s="11"/>
      <c r="MH268" s="11"/>
      <c r="MI268" s="11"/>
      <c r="MJ268" s="11"/>
      <c r="MK268" s="11"/>
      <c r="ML268" s="11"/>
      <c r="MM268" s="11"/>
      <c r="MN268" s="11"/>
      <c r="MO268" s="11"/>
      <c r="MP268" s="11"/>
      <c r="MQ268" s="11"/>
      <c r="MR268" s="11"/>
      <c r="MS268" s="11"/>
      <c r="MT268" s="11"/>
      <c r="MU268" s="11"/>
      <c r="MV268" s="11"/>
      <c r="MW268" s="11"/>
      <c r="MX268" s="11"/>
      <c r="MY268" s="11"/>
      <c r="MZ268" s="11"/>
      <c r="NA268" s="11"/>
      <c r="NB268" s="11"/>
      <c r="NC268" s="11"/>
      <c r="ND268" s="11"/>
      <c r="NE268" s="11"/>
      <c r="NF268" s="11"/>
      <c r="NG268" s="11"/>
      <c r="NH268" s="11"/>
      <c r="NI268" s="11"/>
      <c r="NJ268" s="11"/>
      <c r="NK268" s="11"/>
      <c r="NL268" s="11"/>
      <c r="NM268" s="11"/>
      <c r="NN268" s="11"/>
      <c r="NO268" s="11"/>
      <c r="NP268" s="11"/>
      <c r="NQ268" s="11"/>
      <c r="NR268" s="11"/>
      <c r="NS268" s="11"/>
      <c r="NT268" s="11"/>
      <c r="NU268" s="11"/>
      <c r="NV268" s="11"/>
      <c r="NW268" s="11"/>
      <c r="NX268" s="11"/>
      <c r="NY268" s="11"/>
      <c r="NZ268" s="11"/>
      <c r="OA268" s="11"/>
      <c r="OB268" s="11"/>
      <c r="OC268" s="11"/>
      <c r="OD268" s="11"/>
      <c r="OE268" s="11"/>
      <c r="OF268" s="11"/>
      <c r="OG268" s="11"/>
      <c r="OH268" s="11"/>
      <c r="OI268" s="11"/>
      <c r="OJ268" s="11"/>
      <c r="OK268" s="11"/>
      <c r="OL268" s="11"/>
      <c r="OM268" s="11"/>
      <c r="ON268" s="11"/>
      <c r="OO268" s="11"/>
      <c r="OP268" s="11"/>
      <c r="OQ268" s="11"/>
      <c r="OR268" s="11"/>
      <c r="OS268" s="11"/>
      <c r="OT268" s="11"/>
      <c r="OU268" s="11"/>
      <c r="OV268" s="11"/>
      <c r="OW268" s="11"/>
      <c r="OX268" s="11"/>
      <c r="OY268" s="11"/>
      <c r="OZ268" s="11"/>
      <c r="PA268" s="11"/>
      <c r="PB268" s="11"/>
      <c r="PC268" s="11"/>
      <c r="PD268" s="11"/>
      <c r="PE268" s="11"/>
      <c r="PF268" s="11"/>
      <c r="PG268" s="11"/>
      <c r="PH268" s="11"/>
      <c r="PI268" s="11"/>
      <c r="PJ268" s="11"/>
      <c r="PK268" s="11"/>
      <c r="PL268" s="11"/>
      <c r="PM268" s="11"/>
      <c r="PN268" s="11"/>
      <c r="PO268" s="11"/>
      <c r="PP268" s="11"/>
      <c r="PQ268" s="11"/>
      <c r="PR268" s="11"/>
      <c r="PS268" s="11"/>
      <c r="PT268" s="11"/>
      <c r="PU268" s="11"/>
      <c r="PV268" s="11"/>
      <c r="PW268" s="11"/>
      <c r="PX268" s="11"/>
      <c r="PY268" s="11"/>
      <c r="PZ268" s="11"/>
      <c r="QA268" s="11"/>
      <c r="QB268" s="11"/>
      <c r="QC268" s="11"/>
      <c r="QD268" s="11"/>
      <c r="QE268" s="11"/>
      <c r="QF268" s="11"/>
      <c r="QG268" s="11"/>
      <c r="QH268" s="11"/>
      <c r="QI268" s="11"/>
      <c r="QJ268" s="11"/>
      <c r="QK268" s="11"/>
      <c r="QL268" s="11"/>
      <c r="QM268" s="11"/>
      <c r="QN268" s="11"/>
      <c r="QO268" s="11"/>
      <c r="QP268" s="11"/>
      <c r="QQ268" s="11"/>
      <c r="QR268" s="11"/>
      <c r="QS268" s="11"/>
      <c r="QT268" s="11"/>
      <c r="QU268" s="11"/>
      <c r="QV268" s="11"/>
      <c r="QW268" s="11"/>
      <c r="QX268" s="11"/>
      <c r="QY268" s="11"/>
      <c r="QZ268" s="11"/>
      <c r="RA268" s="11"/>
      <c r="RB268" s="11"/>
      <c r="RC268" s="11"/>
      <c r="RD268" s="11"/>
      <c r="RE268" s="11"/>
      <c r="RF268" s="11"/>
      <c r="RG268" s="11"/>
      <c r="RH268" s="11"/>
      <c r="RI268" s="11"/>
      <c r="RJ268" s="11"/>
      <c r="RK268" s="11"/>
      <c r="RL268" s="11"/>
      <c r="RM268" s="11"/>
      <c r="RN268" s="11"/>
      <c r="RO268" s="11"/>
      <c r="RP268" s="11"/>
      <c r="RQ268" s="11"/>
      <c r="RR268" s="11"/>
      <c r="RS268" s="11"/>
      <c r="RT268" s="11"/>
      <c r="RU268" s="11"/>
      <c r="RV268" s="11"/>
      <c r="RW268" s="11"/>
      <c r="RX268" s="11"/>
      <c r="RY268" s="11"/>
      <c r="RZ268" s="11"/>
      <c r="SA268" s="11"/>
      <c r="SB268" s="11"/>
      <c r="SC268" s="11"/>
      <c r="SD268" s="11"/>
      <c r="SE268" s="11"/>
      <c r="SF268" s="11"/>
      <c r="SG268" s="11"/>
      <c r="SH268" s="11"/>
      <c r="SI268" s="11"/>
      <c r="SJ268" s="11"/>
      <c r="SK268" s="11"/>
      <c r="SL268" s="11"/>
      <c r="SM268" s="11"/>
      <c r="SN268" s="11"/>
      <c r="SO268" s="11"/>
      <c r="SP268" s="11"/>
      <c r="SQ268" s="11"/>
      <c r="SR268" s="11"/>
      <c r="SS268" s="11"/>
      <c r="ST268" s="11"/>
      <c r="SU268" s="11"/>
      <c r="SV268" s="11"/>
      <c r="SW268" s="11"/>
      <c r="SX268" s="11"/>
      <c r="SY268" s="11"/>
      <c r="SZ268" s="11"/>
      <c r="TA268" s="11"/>
      <c r="TB268" s="11"/>
      <c r="TC268" s="11"/>
      <c r="TD268" s="11"/>
      <c r="TE268" s="11"/>
      <c r="TF268" s="11"/>
      <c r="TG268" s="11"/>
      <c r="TH268" s="11"/>
      <c r="TI268" s="11"/>
      <c r="TJ268" s="11"/>
      <c r="TK268" s="11"/>
      <c r="TL268" s="11"/>
      <c r="TM268" s="11"/>
      <c r="TN268" s="11"/>
      <c r="TO268" s="11"/>
      <c r="TP268" s="11"/>
      <c r="TQ268" s="11"/>
      <c r="TR268" s="11"/>
      <c r="TS268" s="11"/>
      <c r="TT268" s="11"/>
      <c r="TU268" s="11"/>
      <c r="TV268" s="11"/>
      <c r="TW268" s="11"/>
      <c r="TX268" s="11"/>
      <c r="TY268" s="11"/>
      <c r="TZ268" s="11"/>
      <c r="UA268" s="11"/>
      <c r="UB268" s="11"/>
    </row>
    <row r="269" spans="1:548" s="34" customFormat="1" ht="12" customHeight="1" x14ac:dyDescent="0.2">
      <c r="A269" s="93" t="s">
        <v>524</v>
      </c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  <c r="JW269" s="11"/>
      <c r="JX269" s="11"/>
      <c r="JY269" s="11"/>
      <c r="JZ269" s="11"/>
      <c r="KA269" s="11"/>
      <c r="KB269" s="11"/>
      <c r="KC269" s="11"/>
      <c r="KD269" s="11"/>
      <c r="KE269" s="11"/>
      <c r="KF269" s="11"/>
      <c r="KG269" s="11"/>
      <c r="KH269" s="11"/>
      <c r="KI269" s="11"/>
      <c r="KJ269" s="11"/>
      <c r="KK269" s="11"/>
      <c r="KL269" s="11"/>
      <c r="KM269" s="11"/>
      <c r="KN269" s="11"/>
      <c r="KO269" s="11"/>
      <c r="KP269" s="11"/>
      <c r="KQ269" s="11"/>
      <c r="KR269" s="11"/>
      <c r="KS269" s="11"/>
      <c r="KT269" s="11"/>
      <c r="KU269" s="11"/>
      <c r="KV269" s="11"/>
      <c r="KW269" s="11"/>
      <c r="KX269" s="11"/>
      <c r="KY269" s="11"/>
      <c r="KZ269" s="11"/>
      <c r="LA269" s="11"/>
      <c r="LB269" s="11"/>
      <c r="LC269" s="11"/>
      <c r="LD269" s="11"/>
      <c r="LE269" s="11"/>
      <c r="LF269" s="11"/>
      <c r="LG269" s="11"/>
      <c r="LH269" s="11"/>
      <c r="LI269" s="11"/>
      <c r="LJ269" s="11"/>
      <c r="LK269" s="11"/>
      <c r="LL269" s="11"/>
      <c r="LM269" s="11"/>
      <c r="LN269" s="11"/>
      <c r="LO269" s="11"/>
      <c r="LP269" s="11"/>
      <c r="LQ269" s="11"/>
      <c r="LR269" s="11"/>
      <c r="LS269" s="11"/>
      <c r="LT269" s="11"/>
      <c r="LU269" s="11"/>
      <c r="LV269" s="11"/>
      <c r="LW269" s="11"/>
      <c r="LX269" s="11"/>
      <c r="LY269" s="11"/>
      <c r="LZ269" s="11"/>
      <c r="MA269" s="11"/>
      <c r="MB269" s="11"/>
      <c r="MC269" s="11"/>
      <c r="MD269" s="11"/>
      <c r="ME269" s="11"/>
      <c r="MF269" s="11"/>
      <c r="MG269" s="11"/>
      <c r="MH269" s="11"/>
      <c r="MI269" s="11"/>
      <c r="MJ269" s="11"/>
      <c r="MK269" s="11"/>
      <c r="ML269" s="11"/>
      <c r="MM269" s="11"/>
      <c r="MN269" s="11"/>
      <c r="MO269" s="11"/>
      <c r="MP269" s="11"/>
      <c r="MQ269" s="11"/>
      <c r="MR269" s="11"/>
      <c r="MS269" s="11"/>
      <c r="MT269" s="11"/>
      <c r="MU269" s="11"/>
      <c r="MV269" s="11"/>
      <c r="MW269" s="11"/>
      <c r="MX269" s="11"/>
      <c r="MY269" s="11"/>
      <c r="MZ269" s="11"/>
      <c r="NA269" s="11"/>
      <c r="NB269" s="11"/>
      <c r="NC269" s="11"/>
      <c r="ND269" s="11"/>
      <c r="NE269" s="11"/>
      <c r="NF269" s="11"/>
      <c r="NG269" s="11"/>
      <c r="NH269" s="11"/>
      <c r="NI269" s="11"/>
      <c r="NJ269" s="11"/>
      <c r="NK269" s="11"/>
      <c r="NL269" s="11"/>
      <c r="NM269" s="11"/>
      <c r="NN269" s="11"/>
      <c r="NO269" s="11"/>
      <c r="NP269" s="11"/>
      <c r="NQ269" s="11"/>
      <c r="NR269" s="11"/>
      <c r="NS269" s="11"/>
      <c r="NT269" s="11"/>
      <c r="NU269" s="11"/>
      <c r="NV269" s="11"/>
      <c r="NW269" s="11"/>
      <c r="NX269" s="11"/>
      <c r="NY269" s="11"/>
      <c r="NZ269" s="11"/>
      <c r="OA269" s="11"/>
      <c r="OB269" s="11"/>
      <c r="OC269" s="11"/>
      <c r="OD269" s="11"/>
      <c r="OE269" s="11"/>
      <c r="OF269" s="11"/>
      <c r="OG269" s="11"/>
      <c r="OH269" s="11"/>
      <c r="OI269" s="11"/>
      <c r="OJ269" s="11"/>
      <c r="OK269" s="11"/>
      <c r="OL269" s="11"/>
      <c r="OM269" s="11"/>
      <c r="ON269" s="11"/>
      <c r="OO269" s="11"/>
      <c r="OP269" s="11"/>
      <c r="OQ269" s="11"/>
      <c r="OR269" s="11"/>
      <c r="OS269" s="11"/>
      <c r="OT269" s="11"/>
      <c r="OU269" s="11"/>
      <c r="OV269" s="11"/>
      <c r="OW269" s="11"/>
      <c r="OX269" s="11"/>
      <c r="OY269" s="11"/>
      <c r="OZ269" s="11"/>
      <c r="PA269" s="11"/>
      <c r="PB269" s="11"/>
      <c r="PC269" s="11"/>
      <c r="PD269" s="11"/>
      <c r="PE269" s="11"/>
      <c r="PF269" s="11"/>
      <c r="PG269" s="11"/>
      <c r="PH269" s="11"/>
      <c r="PI269" s="11"/>
      <c r="PJ269" s="11"/>
      <c r="PK269" s="11"/>
      <c r="PL269" s="11"/>
      <c r="PM269" s="11"/>
      <c r="PN269" s="11"/>
      <c r="PO269" s="11"/>
      <c r="PP269" s="11"/>
      <c r="PQ269" s="11"/>
      <c r="PR269" s="11"/>
      <c r="PS269" s="11"/>
      <c r="PT269" s="11"/>
      <c r="PU269" s="11"/>
      <c r="PV269" s="11"/>
      <c r="PW269" s="11"/>
      <c r="PX269" s="11"/>
      <c r="PY269" s="11"/>
      <c r="PZ269" s="11"/>
      <c r="QA269" s="11"/>
      <c r="QB269" s="11"/>
      <c r="QC269" s="11"/>
      <c r="QD269" s="11"/>
      <c r="QE269" s="11"/>
      <c r="QF269" s="11"/>
      <c r="QG269" s="11"/>
      <c r="QH269" s="11"/>
      <c r="QI269" s="11"/>
      <c r="QJ269" s="11"/>
      <c r="QK269" s="11"/>
      <c r="QL269" s="11"/>
      <c r="QM269" s="11"/>
      <c r="QN269" s="11"/>
      <c r="QO269" s="11"/>
      <c r="QP269" s="11"/>
      <c r="QQ269" s="11"/>
      <c r="QR269" s="11"/>
      <c r="QS269" s="11"/>
      <c r="QT269" s="11"/>
      <c r="QU269" s="11"/>
      <c r="QV269" s="11"/>
      <c r="QW269" s="11"/>
      <c r="QX269" s="11"/>
      <c r="QY269" s="11"/>
      <c r="QZ269" s="11"/>
      <c r="RA269" s="11"/>
      <c r="RB269" s="11"/>
      <c r="RC269" s="11"/>
      <c r="RD269" s="11"/>
      <c r="RE269" s="11"/>
      <c r="RF269" s="11"/>
      <c r="RG269" s="11"/>
      <c r="RH269" s="11"/>
      <c r="RI269" s="11"/>
      <c r="RJ269" s="11"/>
      <c r="RK269" s="11"/>
      <c r="RL269" s="11"/>
      <c r="RM269" s="11"/>
      <c r="RN269" s="11"/>
      <c r="RO269" s="11"/>
      <c r="RP269" s="11"/>
      <c r="RQ269" s="11"/>
      <c r="RR269" s="11"/>
      <c r="RS269" s="11"/>
      <c r="RT269" s="11"/>
      <c r="RU269" s="11"/>
      <c r="RV269" s="11"/>
      <c r="RW269" s="11"/>
      <c r="RX269" s="11"/>
      <c r="RY269" s="11"/>
      <c r="RZ269" s="11"/>
      <c r="SA269" s="11"/>
      <c r="SB269" s="11"/>
      <c r="SC269" s="11"/>
      <c r="SD269" s="11"/>
      <c r="SE269" s="11"/>
      <c r="SF269" s="11"/>
      <c r="SG269" s="11"/>
      <c r="SH269" s="11"/>
      <c r="SI269" s="11"/>
      <c r="SJ269" s="11"/>
      <c r="SK269" s="11"/>
      <c r="SL269" s="11"/>
      <c r="SM269" s="11"/>
      <c r="SN269" s="11"/>
      <c r="SO269" s="11"/>
      <c r="SP269" s="11"/>
      <c r="SQ269" s="11"/>
      <c r="SR269" s="11"/>
      <c r="SS269" s="11"/>
      <c r="ST269" s="11"/>
      <c r="SU269" s="11"/>
      <c r="SV269" s="11"/>
      <c r="SW269" s="11"/>
      <c r="SX269" s="11"/>
      <c r="SY269" s="11"/>
      <c r="SZ269" s="11"/>
      <c r="TA269" s="11"/>
      <c r="TB269" s="11"/>
      <c r="TC269" s="11"/>
      <c r="TD269" s="11"/>
      <c r="TE269" s="11"/>
      <c r="TF269" s="11"/>
      <c r="TG269" s="11"/>
      <c r="TH269" s="11"/>
      <c r="TI269" s="11"/>
      <c r="TJ269" s="11"/>
      <c r="TK269" s="11"/>
      <c r="TL269" s="11"/>
      <c r="TM269" s="11"/>
      <c r="TN269" s="11"/>
      <c r="TO269" s="11"/>
      <c r="TP269" s="11"/>
      <c r="TQ269" s="11"/>
      <c r="TR269" s="11"/>
      <c r="TS269" s="11"/>
      <c r="TT269" s="11"/>
      <c r="TU269" s="11"/>
      <c r="TV269" s="11"/>
      <c r="TW269" s="11"/>
      <c r="TX269" s="11"/>
      <c r="TY269" s="11"/>
      <c r="TZ269" s="11"/>
      <c r="UA269" s="11"/>
      <c r="UB269" s="11"/>
    </row>
    <row r="270" spans="1:548" s="34" customFormat="1" ht="12" customHeight="1" x14ac:dyDescent="0.2">
      <c r="A270" s="94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5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  <c r="JW270" s="11"/>
      <c r="JX270" s="11"/>
      <c r="JY270" s="11"/>
      <c r="JZ270" s="11"/>
      <c r="KA270" s="11"/>
      <c r="KB270" s="11"/>
      <c r="KC270" s="11"/>
      <c r="KD270" s="11"/>
      <c r="KE270" s="11"/>
      <c r="KF270" s="11"/>
      <c r="KG270" s="11"/>
      <c r="KH270" s="11"/>
      <c r="KI270" s="11"/>
      <c r="KJ270" s="11"/>
      <c r="KK270" s="11"/>
      <c r="KL270" s="11"/>
      <c r="KM270" s="11"/>
      <c r="KN270" s="11"/>
      <c r="KO270" s="11"/>
      <c r="KP270" s="11"/>
      <c r="KQ270" s="11"/>
      <c r="KR270" s="11"/>
      <c r="KS270" s="11"/>
      <c r="KT270" s="11"/>
      <c r="KU270" s="11"/>
      <c r="KV270" s="11"/>
      <c r="KW270" s="11"/>
      <c r="KX270" s="11"/>
      <c r="KY270" s="11"/>
      <c r="KZ270" s="11"/>
      <c r="LA270" s="11"/>
      <c r="LB270" s="11"/>
      <c r="LC270" s="11"/>
      <c r="LD270" s="11"/>
      <c r="LE270" s="11"/>
      <c r="LF270" s="11"/>
      <c r="LG270" s="11"/>
      <c r="LH270" s="11"/>
      <c r="LI270" s="11"/>
      <c r="LJ270" s="11"/>
      <c r="LK270" s="11"/>
      <c r="LL270" s="11"/>
      <c r="LM270" s="11"/>
      <c r="LN270" s="11"/>
      <c r="LO270" s="11"/>
      <c r="LP270" s="11"/>
      <c r="LQ270" s="11"/>
      <c r="LR270" s="11"/>
      <c r="LS270" s="11"/>
      <c r="LT270" s="11"/>
      <c r="LU270" s="11"/>
      <c r="LV270" s="11"/>
      <c r="LW270" s="11"/>
      <c r="LX270" s="11"/>
      <c r="LY270" s="11"/>
      <c r="LZ270" s="11"/>
      <c r="MA270" s="11"/>
      <c r="MB270" s="11"/>
      <c r="MC270" s="11"/>
      <c r="MD270" s="11"/>
      <c r="ME270" s="11"/>
      <c r="MF270" s="11"/>
      <c r="MG270" s="11"/>
      <c r="MH270" s="11"/>
      <c r="MI270" s="11"/>
      <c r="MJ270" s="11"/>
      <c r="MK270" s="11"/>
      <c r="ML270" s="11"/>
      <c r="MM270" s="11"/>
      <c r="MN270" s="11"/>
      <c r="MO270" s="11"/>
      <c r="MP270" s="11"/>
      <c r="MQ270" s="11"/>
      <c r="MR270" s="11"/>
      <c r="MS270" s="11"/>
      <c r="MT270" s="11"/>
      <c r="MU270" s="11"/>
      <c r="MV270" s="11"/>
      <c r="MW270" s="11"/>
      <c r="MX270" s="11"/>
      <c r="MY270" s="11"/>
      <c r="MZ270" s="11"/>
      <c r="NA270" s="11"/>
      <c r="NB270" s="11"/>
      <c r="NC270" s="11"/>
      <c r="ND270" s="11"/>
      <c r="NE270" s="11"/>
      <c r="NF270" s="11"/>
      <c r="NG270" s="11"/>
      <c r="NH270" s="11"/>
      <c r="NI270" s="11"/>
      <c r="NJ270" s="11"/>
      <c r="NK270" s="11"/>
      <c r="NL270" s="11"/>
      <c r="NM270" s="11"/>
      <c r="NN270" s="11"/>
      <c r="NO270" s="11"/>
      <c r="NP270" s="11"/>
      <c r="NQ270" s="11"/>
      <c r="NR270" s="11"/>
      <c r="NS270" s="11"/>
      <c r="NT270" s="11"/>
      <c r="NU270" s="11"/>
      <c r="NV270" s="11"/>
      <c r="NW270" s="11"/>
      <c r="NX270" s="11"/>
      <c r="NY270" s="11"/>
      <c r="NZ270" s="11"/>
      <c r="OA270" s="11"/>
      <c r="OB270" s="11"/>
      <c r="OC270" s="11"/>
      <c r="OD270" s="11"/>
      <c r="OE270" s="11"/>
      <c r="OF270" s="11"/>
      <c r="OG270" s="11"/>
      <c r="OH270" s="11"/>
      <c r="OI270" s="11"/>
      <c r="OJ270" s="11"/>
      <c r="OK270" s="11"/>
      <c r="OL270" s="11"/>
      <c r="OM270" s="11"/>
      <c r="ON270" s="11"/>
      <c r="OO270" s="11"/>
      <c r="OP270" s="11"/>
      <c r="OQ270" s="11"/>
      <c r="OR270" s="11"/>
      <c r="OS270" s="11"/>
      <c r="OT270" s="11"/>
      <c r="OU270" s="11"/>
      <c r="OV270" s="11"/>
      <c r="OW270" s="11"/>
      <c r="OX270" s="11"/>
      <c r="OY270" s="11"/>
      <c r="OZ270" s="11"/>
      <c r="PA270" s="11"/>
      <c r="PB270" s="11"/>
      <c r="PC270" s="11"/>
      <c r="PD270" s="11"/>
      <c r="PE270" s="11"/>
      <c r="PF270" s="11"/>
      <c r="PG270" s="11"/>
      <c r="PH270" s="11"/>
      <c r="PI270" s="11"/>
      <c r="PJ270" s="11"/>
      <c r="PK270" s="11"/>
      <c r="PL270" s="11"/>
      <c r="PM270" s="11"/>
      <c r="PN270" s="11"/>
      <c r="PO270" s="11"/>
      <c r="PP270" s="11"/>
      <c r="PQ270" s="11"/>
      <c r="PR270" s="11"/>
      <c r="PS270" s="11"/>
      <c r="PT270" s="11"/>
      <c r="PU270" s="11"/>
      <c r="PV270" s="11"/>
      <c r="PW270" s="11"/>
      <c r="PX270" s="11"/>
      <c r="PY270" s="11"/>
      <c r="PZ270" s="11"/>
      <c r="QA270" s="11"/>
      <c r="QB270" s="11"/>
      <c r="QC270" s="11"/>
      <c r="QD270" s="11"/>
      <c r="QE270" s="11"/>
      <c r="QF270" s="11"/>
      <c r="QG270" s="11"/>
      <c r="QH270" s="11"/>
      <c r="QI270" s="11"/>
      <c r="QJ270" s="11"/>
      <c r="QK270" s="11"/>
      <c r="QL270" s="11"/>
      <c r="QM270" s="11"/>
      <c r="QN270" s="11"/>
      <c r="QO270" s="11"/>
      <c r="QP270" s="11"/>
      <c r="QQ270" s="11"/>
      <c r="QR270" s="11"/>
      <c r="QS270" s="11"/>
      <c r="QT270" s="11"/>
      <c r="QU270" s="11"/>
      <c r="QV270" s="11"/>
      <c r="QW270" s="11"/>
      <c r="QX270" s="11"/>
      <c r="QY270" s="11"/>
      <c r="QZ270" s="11"/>
      <c r="RA270" s="11"/>
      <c r="RB270" s="11"/>
      <c r="RC270" s="11"/>
      <c r="RD270" s="11"/>
      <c r="RE270" s="11"/>
      <c r="RF270" s="11"/>
      <c r="RG270" s="11"/>
      <c r="RH270" s="11"/>
      <c r="RI270" s="11"/>
      <c r="RJ270" s="11"/>
      <c r="RK270" s="11"/>
      <c r="RL270" s="11"/>
      <c r="RM270" s="11"/>
      <c r="RN270" s="11"/>
      <c r="RO270" s="11"/>
      <c r="RP270" s="11"/>
      <c r="RQ270" s="11"/>
      <c r="RR270" s="11"/>
      <c r="RS270" s="11"/>
      <c r="RT270" s="11"/>
      <c r="RU270" s="11"/>
      <c r="RV270" s="11"/>
      <c r="RW270" s="11"/>
      <c r="RX270" s="11"/>
      <c r="RY270" s="11"/>
      <c r="RZ270" s="11"/>
      <c r="SA270" s="11"/>
      <c r="SB270" s="11"/>
      <c r="SC270" s="11"/>
      <c r="SD270" s="11"/>
      <c r="SE270" s="11"/>
      <c r="SF270" s="11"/>
      <c r="SG270" s="11"/>
      <c r="SH270" s="11"/>
      <c r="SI270" s="11"/>
      <c r="SJ270" s="11"/>
      <c r="SK270" s="11"/>
      <c r="SL270" s="11"/>
      <c r="SM270" s="11"/>
      <c r="SN270" s="11"/>
      <c r="SO270" s="11"/>
      <c r="SP270" s="11"/>
      <c r="SQ270" s="11"/>
      <c r="SR270" s="11"/>
      <c r="SS270" s="11"/>
      <c r="ST270" s="11"/>
      <c r="SU270" s="11"/>
      <c r="SV270" s="11"/>
      <c r="SW270" s="11"/>
      <c r="SX270" s="11"/>
      <c r="SY270" s="11"/>
      <c r="SZ270" s="11"/>
      <c r="TA270" s="11"/>
      <c r="TB270" s="11"/>
      <c r="TC270" s="11"/>
      <c r="TD270" s="11"/>
      <c r="TE270" s="11"/>
      <c r="TF270" s="11"/>
      <c r="TG270" s="11"/>
      <c r="TH270" s="11"/>
      <c r="TI270" s="11"/>
      <c r="TJ270" s="11"/>
      <c r="TK270" s="11"/>
      <c r="TL270" s="11"/>
      <c r="TM270" s="11"/>
      <c r="TN270" s="11"/>
      <c r="TO270" s="11"/>
      <c r="TP270" s="11"/>
      <c r="TQ270" s="11"/>
      <c r="TR270" s="11"/>
      <c r="TS270" s="11"/>
      <c r="TT270" s="11"/>
      <c r="TU270" s="11"/>
      <c r="TV270" s="11"/>
      <c r="TW270" s="11"/>
      <c r="TX270" s="11"/>
      <c r="TY270" s="11"/>
      <c r="TZ270" s="11"/>
      <c r="UA270" s="11"/>
      <c r="UB270" s="11"/>
    </row>
    <row r="271" spans="1:548" s="34" customFormat="1" ht="12" customHeight="1" x14ac:dyDescent="0.2">
      <c r="A271" s="94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5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  <c r="IY271" s="11"/>
      <c r="IZ271" s="11"/>
      <c r="JA271" s="11"/>
      <c r="JB271" s="11"/>
      <c r="JC271" s="11"/>
      <c r="JD271" s="11"/>
      <c r="JE271" s="11"/>
      <c r="JF271" s="11"/>
      <c r="JG271" s="11"/>
      <c r="JH271" s="11"/>
      <c r="JI271" s="11"/>
      <c r="JJ271" s="11"/>
      <c r="JK271" s="11"/>
      <c r="JL271" s="11"/>
      <c r="JM271" s="11"/>
      <c r="JN271" s="11"/>
      <c r="JO271" s="11"/>
      <c r="JP271" s="11"/>
      <c r="JQ271" s="11"/>
      <c r="JR271" s="11"/>
      <c r="JS271" s="11"/>
      <c r="JT271" s="11"/>
      <c r="JU271" s="11"/>
      <c r="JV271" s="11"/>
      <c r="JW271" s="11"/>
      <c r="JX271" s="11"/>
      <c r="JY271" s="11"/>
      <c r="JZ271" s="11"/>
      <c r="KA271" s="11"/>
      <c r="KB271" s="11"/>
      <c r="KC271" s="11"/>
      <c r="KD271" s="11"/>
      <c r="KE271" s="11"/>
      <c r="KF271" s="11"/>
      <c r="KG271" s="11"/>
      <c r="KH271" s="11"/>
      <c r="KI271" s="11"/>
      <c r="KJ271" s="11"/>
      <c r="KK271" s="11"/>
      <c r="KL271" s="11"/>
      <c r="KM271" s="11"/>
      <c r="KN271" s="11"/>
      <c r="KO271" s="11"/>
      <c r="KP271" s="11"/>
      <c r="KQ271" s="11"/>
      <c r="KR271" s="11"/>
      <c r="KS271" s="11"/>
      <c r="KT271" s="11"/>
      <c r="KU271" s="11"/>
      <c r="KV271" s="11"/>
      <c r="KW271" s="11"/>
      <c r="KX271" s="11"/>
      <c r="KY271" s="11"/>
      <c r="KZ271" s="11"/>
      <c r="LA271" s="11"/>
      <c r="LB271" s="11"/>
      <c r="LC271" s="11"/>
      <c r="LD271" s="11"/>
      <c r="LE271" s="11"/>
      <c r="LF271" s="11"/>
      <c r="LG271" s="11"/>
      <c r="LH271" s="11"/>
      <c r="LI271" s="11"/>
      <c r="LJ271" s="11"/>
      <c r="LK271" s="11"/>
      <c r="LL271" s="11"/>
      <c r="LM271" s="11"/>
      <c r="LN271" s="11"/>
      <c r="LO271" s="11"/>
      <c r="LP271" s="11"/>
      <c r="LQ271" s="11"/>
      <c r="LR271" s="11"/>
      <c r="LS271" s="11"/>
      <c r="LT271" s="11"/>
      <c r="LU271" s="11"/>
      <c r="LV271" s="11"/>
      <c r="LW271" s="11"/>
      <c r="LX271" s="11"/>
      <c r="LY271" s="11"/>
      <c r="LZ271" s="11"/>
      <c r="MA271" s="11"/>
      <c r="MB271" s="11"/>
      <c r="MC271" s="11"/>
      <c r="MD271" s="11"/>
      <c r="ME271" s="11"/>
      <c r="MF271" s="11"/>
      <c r="MG271" s="11"/>
      <c r="MH271" s="11"/>
      <c r="MI271" s="11"/>
      <c r="MJ271" s="11"/>
      <c r="MK271" s="11"/>
      <c r="ML271" s="11"/>
      <c r="MM271" s="11"/>
      <c r="MN271" s="11"/>
      <c r="MO271" s="11"/>
      <c r="MP271" s="11"/>
      <c r="MQ271" s="11"/>
      <c r="MR271" s="11"/>
      <c r="MS271" s="11"/>
      <c r="MT271" s="11"/>
      <c r="MU271" s="11"/>
      <c r="MV271" s="11"/>
      <c r="MW271" s="11"/>
      <c r="MX271" s="11"/>
      <c r="MY271" s="11"/>
      <c r="MZ271" s="11"/>
      <c r="NA271" s="11"/>
      <c r="NB271" s="11"/>
      <c r="NC271" s="11"/>
      <c r="ND271" s="11"/>
      <c r="NE271" s="11"/>
      <c r="NF271" s="11"/>
      <c r="NG271" s="11"/>
      <c r="NH271" s="11"/>
      <c r="NI271" s="11"/>
      <c r="NJ271" s="11"/>
      <c r="NK271" s="11"/>
      <c r="NL271" s="11"/>
      <c r="NM271" s="11"/>
      <c r="NN271" s="11"/>
      <c r="NO271" s="11"/>
      <c r="NP271" s="11"/>
      <c r="NQ271" s="11"/>
      <c r="NR271" s="11"/>
      <c r="NS271" s="11"/>
      <c r="NT271" s="11"/>
      <c r="NU271" s="11"/>
      <c r="NV271" s="11"/>
      <c r="NW271" s="11"/>
      <c r="NX271" s="11"/>
      <c r="NY271" s="11"/>
      <c r="NZ271" s="11"/>
      <c r="OA271" s="11"/>
      <c r="OB271" s="11"/>
      <c r="OC271" s="11"/>
      <c r="OD271" s="11"/>
      <c r="OE271" s="11"/>
      <c r="OF271" s="11"/>
      <c r="OG271" s="11"/>
      <c r="OH271" s="11"/>
      <c r="OI271" s="11"/>
      <c r="OJ271" s="11"/>
      <c r="OK271" s="11"/>
      <c r="OL271" s="11"/>
      <c r="OM271" s="11"/>
      <c r="ON271" s="11"/>
      <c r="OO271" s="11"/>
      <c r="OP271" s="11"/>
      <c r="OQ271" s="11"/>
      <c r="OR271" s="11"/>
      <c r="OS271" s="11"/>
      <c r="OT271" s="11"/>
      <c r="OU271" s="11"/>
      <c r="OV271" s="11"/>
      <c r="OW271" s="11"/>
      <c r="OX271" s="11"/>
      <c r="OY271" s="11"/>
      <c r="OZ271" s="11"/>
      <c r="PA271" s="11"/>
      <c r="PB271" s="11"/>
      <c r="PC271" s="11"/>
      <c r="PD271" s="11"/>
      <c r="PE271" s="11"/>
      <c r="PF271" s="11"/>
      <c r="PG271" s="11"/>
      <c r="PH271" s="11"/>
      <c r="PI271" s="11"/>
      <c r="PJ271" s="11"/>
      <c r="PK271" s="11"/>
      <c r="PL271" s="11"/>
      <c r="PM271" s="11"/>
      <c r="PN271" s="11"/>
      <c r="PO271" s="11"/>
      <c r="PP271" s="11"/>
      <c r="PQ271" s="11"/>
      <c r="PR271" s="11"/>
      <c r="PS271" s="11"/>
      <c r="PT271" s="11"/>
      <c r="PU271" s="11"/>
      <c r="PV271" s="11"/>
      <c r="PW271" s="11"/>
      <c r="PX271" s="11"/>
      <c r="PY271" s="11"/>
      <c r="PZ271" s="11"/>
      <c r="QA271" s="11"/>
      <c r="QB271" s="11"/>
      <c r="QC271" s="11"/>
      <c r="QD271" s="11"/>
      <c r="QE271" s="11"/>
      <c r="QF271" s="11"/>
      <c r="QG271" s="11"/>
      <c r="QH271" s="11"/>
      <c r="QI271" s="11"/>
      <c r="QJ271" s="11"/>
      <c r="QK271" s="11"/>
      <c r="QL271" s="11"/>
      <c r="QM271" s="11"/>
      <c r="QN271" s="11"/>
      <c r="QO271" s="11"/>
      <c r="QP271" s="11"/>
      <c r="QQ271" s="11"/>
      <c r="QR271" s="11"/>
      <c r="QS271" s="11"/>
      <c r="QT271" s="11"/>
      <c r="QU271" s="11"/>
      <c r="QV271" s="11"/>
      <c r="QW271" s="11"/>
      <c r="QX271" s="11"/>
      <c r="QY271" s="11"/>
      <c r="QZ271" s="11"/>
      <c r="RA271" s="11"/>
      <c r="RB271" s="11"/>
      <c r="RC271" s="11"/>
      <c r="RD271" s="11"/>
      <c r="RE271" s="11"/>
      <c r="RF271" s="11"/>
      <c r="RG271" s="11"/>
      <c r="RH271" s="11"/>
      <c r="RI271" s="11"/>
      <c r="RJ271" s="11"/>
      <c r="RK271" s="11"/>
      <c r="RL271" s="11"/>
      <c r="RM271" s="11"/>
      <c r="RN271" s="11"/>
      <c r="RO271" s="11"/>
      <c r="RP271" s="11"/>
      <c r="RQ271" s="11"/>
      <c r="RR271" s="11"/>
      <c r="RS271" s="11"/>
      <c r="RT271" s="11"/>
      <c r="RU271" s="11"/>
      <c r="RV271" s="11"/>
      <c r="RW271" s="11"/>
      <c r="RX271" s="11"/>
      <c r="RY271" s="11"/>
      <c r="RZ271" s="11"/>
      <c r="SA271" s="11"/>
      <c r="SB271" s="11"/>
      <c r="SC271" s="11"/>
      <c r="SD271" s="11"/>
      <c r="SE271" s="11"/>
      <c r="SF271" s="11"/>
      <c r="SG271" s="11"/>
      <c r="SH271" s="11"/>
      <c r="SI271" s="11"/>
      <c r="SJ271" s="11"/>
      <c r="SK271" s="11"/>
      <c r="SL271" s="11"/>
      <c r="SM271" s="11"/>
      <c r="SN271" s="11"/>
      <c r="SO271" s="11"/>
      <c r="SP271" s="11"/>
      <c r="SQ271" s="11"/>
      <c r="SR271" s="11"/>
      <c r="SS271" s="11"/>
      <c r="ST271" s="11"/>
      <c r="SU271" s="11"/>
      <c r="SV271" s="11"/>
      <c r="SW271" s="11"/>
      <c r="SX271" s="11"/>
      <c r="SY271" s="11"/>
      <c r="SZ271" s="11"/>
      <c r="TA271" s="11"/>
      <c r="TB271" s="11"/>
      <c r="TC271" s="11"/>
      <c r="TD271" s="11"/>
      <c r="TE271" s="11"/>
      <c r="TF271" s="11"/>
      <c r="TG271" s="11"/>
      <c r="TH271" s="11"/>
      <c r="TI271" s="11"/>
      <c r="TJ271" s="11"/>
      <c r="TK271" s="11"/>
      <c r="TL271" s="11"/>
      <c r="TM271" s="11"/>
      <c r="TN271" s="11"/>
      <c r="TO271" s="11"/>
      <c r="TP271" s="11"/>
      <c r="TQ271" s="11"/>
      <c r="TR271" s="11"/>
      <c r="TS271" s="11"/>
      <c r="TT271" s="11"/>
      <c r="TU271" s="11"/>
      <c r="TV271" s="11"/>
      <c r="TW271" s="11"/>
      <c r="TX271" s="11"/>
      <c r="TY271" s="11"/>
      <c r="TZ271" s="11"/>
      <c r="UA271" s="11"/>
      <c r="UB271" s="11"/>
    </row>
    <row r="272" spans="1:548" s="34" customFormat="1" ht="12" customHeight="1" x14ac:dyDescent="0.2">
      <c r="A272" s="94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5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  <c r="JW272" s="11"/>
      <c r="JX272" s="11"/>
      <c r="JY272" s="11"/>
      <c r="JZ272" s="11"/>
      <c r="KA272" s="11"/>
      <c r="KB272" s="11"/>
      <c r="KC272" s="11"/>
      <c r="KD272" s="11"/>
      <c r="KE272" s="11"/>
      <c r="KF272" s="11"/>
      <c r="KG272" s="11"/>
      <c r="KH272" s="11"/>
      <c r="KI272" s="11"/>
      <c r="KJ272" s="11"/>
      <c r="KK272" s="11"/>
      <c r="KL272" s="11"/>
      <c r="KM272" s="11"/>
      <c r="KN272" s="11"/>
      <c r="KO272" s="11"/>
      <c r="KP272" s="11"/>
      <c r="KQ272" s="11"/>
      <c r="KR272" s="11"/>
      <c r="KS272" s="11"/>
      <c r="KT272" s="11"/>
      <c r="KU272" s="11"/>
      <c r="KV272" s="11"/>
      <c r="KW272" s="11"/>
      <c r="KX272" s="11"/>
      <c r="KY272" s="11"/>
      <c r="KZ272" s="11"/>
      <c r="LA272" s="11"/>
      <c r="LB272" s="11"/>
      <c r="LC272" s="11"/>
      <c r="LD272" s="11"/>
      <c r="LE272" s="11"/>
      <c r="LF272" s="11"/>
      <c r="LG272" s="11"/>
      <c r="LH272" s="11"/>
      <c r="LI272" s="11"/>
      <c r="LJ272" s="11"/>
      <c r="LK272" s="11"/>
      <c r="LL272" s="11"/>
      <c r="LM272" s="11"/>
      <c r="LN272" s="11"/>
      <c r="LO272" s="11"/>
      <c r="LP272" s="11"/>
      <c r="LQ272" s="11"/>
      <c r="LR272" s="11"/>
      <c r="LS272" s="11"/>
      <c r="LT272" s="11"/>
      <c r="LU272" s="11"/>
      <c r="LV272" s="11"/>
      <c r="LW272" s="11"/>
      <c r="LX272" s="11"/>
      <c r="LY272" s="11"/>
      <c r="LZ272" s="11"/>
      <c r="MA272" s="11"/>
      <c r="MB272" s="11"/>
      <c r="MC272" s="11"/>
      <c r="MD272" s="11"/>
      <c r="ME272" s="11"/>
      <c r="MF272" s="11"/>
      <c r="MG272" s="11"/>
      <c r="MH272" s="11"/>
      <c r="MI272" s="11"/>
      <c r="MJ272" s="11"/>
      <c r="MK272" s="11"/>
      <c r="ML272" s="11"/>
      <c r="MM272" s="11"/>
      <c r="MN272" s="11"/>
      <c r="MO272" s="11"/>
      <c r="MP272" s="11"/>
      <c r="MQ272" s="11"/>
      <c r="MR272" s="11"/>
      <c r="MS272" s="11"/>
      <c r="MT272" s="11"/>
      <c r="MU272" s="11"/>
      <c r="MV272" s="11"/>
      <c r="MW272" s="11"/>
      <c r="MX272" s="11"/>
      <c r="MY272" s="11"/>
      <c r="MZ272" s="11"/>
      <c r="NA272" s="11"/>
      <c r="NB272" s="11"/>
      <c r="NC272" s="11"/>
      <c r="ND272" s="11"/>
      <c r="NE272" s="11"/>
      <c r="NF272" s="11"/>
      <c r="NG272" s="11"/>
      <c r="NH272" s="11"/>
      <c r="NI272" s="11"/>
      <c r="NJ272" s="11"/>
      <c r="NK272" s="11"/>
      <c r="NL272" s="11"/>
      <c r="NM272" s="11"/>
      <c r="NN272" s="11"/>
      <c r="NO272" s="11"/>
      <c r="NP272" s="11"/>
      <c r="NQ272" s="11"/>
      <c r="NR272" s="11"/>
      <c r="NS272" s="11"/>
      <c r="NT272" s="11"/>
      <c r="NU272" s="11"/>
      <c r="NV272" s="11"/>
      <c r="NW272" s="11"/>
      <c r="NX272" s="11"/>
      <c r="NY272" s="11"/>
      <c r="NZ272" s="11"/>
      <c r="OA272" s="11"/>
      <c r="OB272" s="11"/>
      <c r="OC272" s="11"/>
      <c r="OD272" s="11"/>
      <c r="OE272" s="11"/>
      <c r="OF272" s="11"/>
      <c r="OG272" s="11"/>
      <c r="OH272" s="11"/>
      <c r="OI272" s="11"/>
      <c r="OJ272" s="11"/>
      <c r="OK272" s="11"/>
      <c r="OL272" s="11"/>
      <c r="OM272" s="11"/>
      <c r="ON272" s="11"/>
      <c r="OO272" s="11"/>
      <c r="OP272" s="11"/>
      <c r="OQ272" s="11"/>
      <c r="OR272" s="11"/>
      <c r="OS272" s="11"/>
      <c r="OT272" s="11"/>
      <c r="OU272" s="11"/>
      <c r="OV272" s="11"/>
      <c r="OW272" s="11"/>
      <c r="OX272" s="11"/>
      <c r="OY272" s="11"/>
      <c r="OZ272" s="11"/>
      <c r="PA272" s="11"/>
      <c r="PB272" s="11"/>
      <c r="PC272" s="11"/>
      <c r="PD272" s="11"/>
      <c r="PE272" s="11"/>
      <c r="PF272" s="11"/>
      <c r="PG272" s="11"/>
      <c r="PH272" s="11"/>
      <c r="PI272" s="11"/>
      <c r="PJ272" s="11"/>
      <c r="PK272" s="11"/>
      <c r="PL272" s="11"/>
      <c r="PM272" s="11"/>
      <c r="PN272" s="11"/>
      <c r="PO272" s="11"/>
      <c r="PP272" s="11"/>
      <c r="PQ272" s="11"/>
      <c r="PR272" s="11"/>
      <c r="PS272" s="11"/>
      <c r="PT272" s="11"/>
      <c r="PU272" s="11"/>
      <c r="PV272" s="11"/>
      <c r="PW272" s="11"/>
      <c r="PX272" s="11"/>
      <c r="PY272" s="11"/>
      <c r="PZ272" s="11"/>
      <c r="QA272" s="11"/>
      <c r="QB272" s="11"/>
      <c r="QC272" s="11"/>
      <c r="QD272" s="11"/>
      <c r="QE272" s="11"/>
      <c r="QF272" s="11"/>
      <c r="QG272" s="11"/>
      <c r="QH272" s="11"/>
      <c r="QI272" s="11"/>
      <c r="QJ272" s="11"/>
      <c r="QK272" s="11"/>
      <c r="QL272" s="11"/>
      <c r="QM272" s="11"/>
      <c r="QN272" s="11"/>
      <c r="QO272" s="11"/>
      <c r="QP272" s="11"/>
      <c r="QQ272" s="11"/>
      <c r="QR272" s="11"/>
      <c r="QS272" s="11"/>
      <c r="QT272" s="11"/>
      <c r="QU272" s="11"/>
      <c r="QV272" s="11"/>
      <c r="QW272" s="11"/>
      <c r="QX272" s="11"/>
      <c r="QY272" s="11"/>
      <c r="QZ272" s="11"/>
      <c r="RA272" s="11"/>
      <c r="RB272" s="11"/>
      <c r="RC272" s="11"/>
      <c r="RD272" s="11"/>
      <c r="RE272" s="11"/>
      <c r="RF272" s="11"/>
      <c r="RG272" s="11"/>
      <c r="RH272" s="11"/>
      <c r="RI272" s="11"/>
      <c r="RJ272" s="11"/>
      <c r="RK272" s="11"/>
      <c r="RL272" s="11"/>
      <c r="RM272" s="11"/>
      <c r="RN272" s="11"/>
      <c r="RO272" s="11"/>
      <c r="RP272" s="11"/>
      <c r="RQ272" s="11"/>
      <c r="RR272" s="11"/>
      <c r="RS272" s="11"/>
      <c r="RT272" s="11"/>
      <c r="RU272" s="11"/>
      <c r="RV272" s="11"/>
      <c r="RW272" s="11"/>
      <c r="RX272" s="11"/>
      <c r="RY272" s="11"/>
      <c r="RZ272" s="11"/>
      <c r="SA272" s="11"/>
      <c r="SB272" s="11"/>
      <c r="SC272" s="11"/>
      <c r="SD272" s="11"/>
      <c r="SE272" s="11"/>
      <c r="SF272" s="11"/>
      <c r="SG272" s="11"/>
      <c r="SH272" s="11"/>
      <c r="SI272" s="11"/>
      <c r="SJ272" s="11"/>
      <c r="SK272" s="11"/>
      <c r="SL272" s="11"/>
      <c r="SM272" s="11"/>
      <c r="SN272" s="11"/>
      <c r="SO272" s="11"/>
      <c r="SP272" s="11"/>
      <c r="SQ272" s="11"/>
      <c r="SR272" s="11"/>
      <c r="SS272" s="11"/>
      <c r="ST272" s="11"/>
      <c r="SU272" s="11"/>
      <c r="SV272" s="11"/>
      <c r="SW272" s="11"/>
      <c r="SX272" s="11"/>
      <c r="SY272" s="11"/>
      <c r="SZ272" s="11"/>
      <c r="TA272" s="11"/>
      <c r="TB272" s="11"/>
      <c r="TC272" s="11"/>
      <c r="TD272" s="11"/>
      <c r="TE272" s="11"/>
      <c r="TF272" s="11"/>
      <c r="TG272" s="11"/>
      <c r="TH272" s="11"/>
      <c r="TI272" s="11"/>
      <c r="TJ272" s="11"/>
      <c r="TK272" s="11"/>
      <c r="TL272" s="11"/>
      <c r="TM272" s="11"/>
      <c r="TN272" s="11"/>
      <c r="TO272" s="11"/>
      <c r="TP272" s="11"/>
      <c r="TQ272" s="11"/>
      <c r="TR272" s="11"/>
      <c r="TS272" s="11"/>
      <c r="TT272" s="11"/>
      <c r="TU272" s="11"/>
      <c r="TV272" s="11"/>
      <c r="TW272" s="11"/>
      <c r="TX272" s="11"/>
      <c r="TY272" s="11"/>
      <c r="TZ272" s="11"/>
      <c r="UA272" s="11"/>
      <c r="UB272" s="11"/>
    </row>
    <row r="273" spans="1:548" s="34" customFormat="1" ht="12" customHeight="1" x14ac:dyDescent="0.2">
      <c r="A273" s="94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5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  <c r="JX273" s="11"/>
      <c r="JY273" s="11"/>
      <c r="JZ273" s="11"/>
      <c r="KA273" s="11"/>
      <c r="KB273" s="11"/>
      <c r="KC273" s="11"/>
      <c r="KD273" s="11"/>
      <c r="KE273" s="11"/>
      <c r="KF273" s="11"/>
      <c r="KG273" s="11"/>
      <c r="KH273" s="11"/>
      <c r="KI273" s="11"/>
      <c r="KJ273" s="11"/>
      <c r="KK273" s="11"/>
      <c r="KL273" s="11"/>
      <c r="KM273" s="11"/>
      <c r="KN273" s="11"/>
      <c r="KO273" s="11"/>
      <c r="KP273" s="11"/>
      <c r="KQ273" s="11"/>
      <c r="KR273" s="11"/>
      <c r="KS273" s="11"/>
      <c r="KT273" s="11"/>
      <c r="KU273" s="11"/>
      <c r="KV273" s="11"/>
      <c r="KW273" s="11"/>
      <c r="KX273" s="11"/>
      <c r="KY273" s="11"/>
      <c r="KZ273" s="11"/>
      <c r="LA273" s="11"/>
      <c r="LB273" s="11"/>
      <c r="LC273" s="11"/>
      <c r="LD273" s="11"/>
      <c r="LE273" s="11"/>
      <c r="LF273" s="11"/>
      <c r="LG273" s="11"/>
      <c r="LH273" s="11"/>
      <c r="LI273" s="11"/>
      <c r="LJ273" s="11"/>
      <c r="LK273" s="11"/>
      <c r="LL273" s="11"/>
      <c r="LM273" s="11"/>
      <c r="LN273" s="11"/>
      <c r="LO273" s="11"/>
      <c r="LP273" s="11"/>
      <c r="LQ273" s="11"/>
      <c r="LR273" s="11"/>
      <c r="LS273" s="11"/>
      <c r="LT273" s="11"/>
      <c r="LU273" s="11"/>
      <c r="LV273" s="11"/>
      <c r="LW273" s="11"/>
      <c r="LX273" s="11"/>
      <c r="LY273" s="11"/>
      <c r="LZ273" s="11"/>
      <c r="MA273" s="11"/>
      <c r="MB273" s="11"/>
      <c r="MC273" s="11"/>
      <c r="MD273" s="11"/>
      <c r="ME273" s="11"/>
      <c r="MF273" s="11"/>
      <c r="MG273" s="11"/>
      <c r="MH273" s="11"/>
      <c r="MI273" s="11"/>
      <c r="MJ273" s="11"/>
      <c r="MK273" s="11"/>
      <c r="ML273" s="11"/>
      <c r="MM273" s="11"/>
      <c r="MN273" s="11"/>
      <c r="MO273" s="11"/>
      <c r="MP273" s="11"/>
      <c r="MQ273" s="11"/>
      <c r="MR273" s="11"/>
      <c r="MS273" s="11"/>
      <c r="MT273" s="11"/>
      <c r="MU273" s="11"/>
      <c r="MV273" s="11"/>
      <c r="MW273" s="11"/>
      <c r="MX273" s="11"/>
      <c r="MY273" s="11"/>
      <c r="MZ273" s="11"/>
      <c r="NA273" s="11"/>
      <c r="NB273" s="11"/>
      <c r="NC273" s="11"/>
      <c r="ND273" s="11"/>
      <c r="NE273" s="11"/>
      <c r="NF273" s="11"/>
      <c r="NG273" s="11"/>
      <c r="NH273" s="11"/>
      <c r="NI273" s="11"/>
      <c r="NJ273" s="11"/>
      <c r="NK273" s="11"/>
      <c r="NL273" s="11"/>
      <c r="NM273" s="11"/>
      <c r="NN273" s="11"/>
      <c r="NO273" s="11"/>
      <c r="NP273" s="11"/>
      <c r="NQ273" s="11"/>
      <c r="NR273" s="11"/>
      <c r="NS273" s="11"/>
      <c r="NT273" s="11"/>
      <c r="NU273" s="11"/>
      <c r="NV273" s="11"/>
      <c r="NW273" s="11"/>
      <c r="NX273" s="11"/>
      <c r="NY273" s="11"/>
      <c r="NZ273" s="11"/>
      <c r="OA273" s="11"/>
      <c r="OB273" s="11"/>
      <c r="OC273" s="11"/>
      <c r="OD273" s="11"/>
      <c r="OE273" s="11"/>
      <c r="OF273" s="11"/>
      <c r="OG273" s="11"/>
      <c r="OH273" s="11"/>
      <c r="OI273" s="11"/>
      <c r="OJ273" s="11"/>
      <c r="OK273" s="11"/>
      <c r="OL273" s="11"/>
      <c r="OM273" s="11"/>
      <c r="ON273" s="11"/>
      <c r="OO273" s="11"/>
      <c r="OP273" s="11"/>
      <c r="OQ273" s="11"/>
      <c r="OR273" s="11"/>
      <c r="OS273" s="11"/>
      <c r="OT273" s="11"/>
      <c r="OU273" s="11"/>
      <c r="OV273" s="11"/>
      <c r="OW273" s="11"/>
      <c r="OX273" s="11"/>
      <c r="OY273" s="11"/>
      <c r="OZ273" s="11"/>
      <c r="PA273" s="11"/>
      <c r="PB273" s="11"/>
      <c r="PC273" s="11"/>
      <c r="PD273" s="11"/>
      <c r="PE273" s="11"/>
      <c r="PF273" s="11"/>
      <c r="PG273" s="11"/>
      <c r="PH273" s="11"/>
      <c r="PI273" s="11"/>
      <c r="PJ273" s="11"/>
      <c r="PK273" s="11"/>
      <c r="PL273" s="11"/>
      <c r="PM273" s="11"/>
      <c r="PN273" s="11"/>
      <c r="PO273" s="11"/>
      <c r="PP273" s="11"/>
      <c r="PQ273" s="11"/>
      <c r="PR273" s="11"/>
      <c r="PS273" s="11"/>
      <c r="PT273" s="11"/>
      <c r="PU273" s="11"/>
      <c r="PV273" s="11"/>
      <c r="PW273" s="11"/>
      <c r="PX273" s="11"/>
      <c r="PY273" s="11"/>
      <c r="PZ273" s="11"/>
      <c r="QA273" s="11"/>
      <c r="QB273" s="11"/>
      <c r="QC273" s="11"/>
      <c r="QD273" s="11"/>
      <c r="QE273" s="11"/>
      <c r="QF273" s="11"/>
      <c r="QG273" s="11"/>
      <c r="QH273" s="11"/>
      <c r="QI273" s="11"/>
      <c r="QJ273" s="11"/>
      <c r="QK273" s="11"/>
      <c r="QL273" s="11"/>
      <c r="QM273" s="11"/>
      <c r="QN273" s="11"/>
      <c r="QO273" s="11"/>
      <c r="QP273" s="11"/>
      <c r="QQ273" s="11"/>
      <c r="QR273" s="11"/>
      <c r="QS273" s="11"/>
      <c r="QT273" s="11"/>
      <c r="QU273" s="11"/>
      <c r="QV273" s="11"/>
      <c r="QW273" s="11"/>
      <c r="QX273" s="11"/>
      <c r="QY273" s="11"/>
      <c r="QZ273" s="11"/>
      <c r="RA273" s="11"/>
      <c r="RB273" s="11"/>
      <c r="RC273" s="11"/>
      <c r="RD273" s="11"/>
      <c r="RE273" s="11"/>
      <c r="RF273" s="11"/>
      <c r="RG273" s="11"/>
      <c r="RH273" s="11"/>
      <c r="RI273" s="11"/>
      <c r="RJ273" s="11"/>
      <c r="RK273" s="11"/>
      <c r="RL273" s="11"/>
      <c r="RM273" s="11"/>
      <c r="RN273" s="11"/>
      <c r="RO273" s="11"/>
      <c r="RP273" s="11"/>
      <c r="RQ273" s="11"/>
      <c r="RR273" s="11"/>
      <c r="RS273" s="11"/>
      <c r="RT273" s="11"/>
      <c r="RU273" s="11"/>
      <c r="RV273" s="11"/>
      <c r="RW273" s="11"/>
      <c r="RX273" s="11"/>
      <c r="RY273" s="11"/>
      <c r="RZ273" s="11"/>
      <c r="SA273" s="11"/>
      <c r="SB273" s="11"/>
      <c r="SC273" s="11"/>
      <c r="SD273" s="11"/>
      <c r="SE273" s="11"/>
      <c r="SF273" s="11"/>
      <c r="SG273" s="11"/>
      <c r="SH273" s="11"/>
      <c r="SI273" s="11"/>
      <c r="SJ273" s="11"/>
      <c r="SK273" s="11"/>
      <c r="SL273" s="11"/>
      <c r="SM273" s="11"/>
      <c r="SN273" s="11"/>
      <c r="SO273" s="11"/>
      <c r="SP273" s="11"/>
      <c r="SQ273" s="11"/>
      <c r="SR273" s="11"/>
      <c r="SS273" s="11"/>
      <c r="ST273" s="11"/>
      <c r="SU273" s="11"/>
      <c r="SV273" s="11"/>
      <c r="SW273" s="11"/>
      <c r="SX273" s="11"/>
      <c r="SY273" s="11"/>
      <c r="SZ273" s="11"/>
      <c r="TA273" s="11"/>
      <c r="TB273" s="11"/>
      <c r="TC273" s="11"/>
      <c r="TD273" s="11"/>
      <c r="TE273" s="11"/>
      <c r="TF273" s="11"/>
      <c r="TG273" s="11"/>
      <c r="TH273" s="11"/>
      <c r="TI273" s="11"/>
      <c r="TJ273" s="11"/>
      <c r="TK273" s="11"/>
      <c r="TL273" s="11"/>
      <c r="TM273" s="11"/>
      <c r="TN273" s="11"/>
      <c r="TO273" s="11"/>
      <c r="TP273" s="11"/>
      <c r="TQ273" s="11"/>
      <c r="TR273" s="11"/>
      <c r="TS273" s="11"/>
      <c r="TT273" s="11"/>
      <c r="TU273" s="11"/>
      <c r="TV273" s="11"/>
      <c r="TW273" s="11"/>
      <c r="TX273" s="11"/>
      <c r="TY273" s="11"/>
      <c r="TZ273" s="11"/>
      <c r="UA273" s="11"/>
      <c r="UB273" s="11"/>
    </row>
    <row r="274" spans="1:548" s="34" customFormat="1" ht="12" customHeight="1" x14ac:dyDescent="0.2">
      <c r="A274" s="94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5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  <c r="JX274" s="11"/>
      <c r="JY274" s="11"/>
      <c r="JZ274" s="11"/>
      <c r="KA274" s="11"/>
      <c r="KB274" s="11"/>
      <c r="KC274" s="11"/>
      <c r="KD274" s="11"/>
      <c r="KE274" s="11"/>
      <c r="KF274" s="11"/>
      <c r="KG274" s="11"/>
      <c r="KH274" s="11"/>
      <c r="KI274" s="11"/>
      <c r="KJ274" s="11"/>
      <c r="KK274" s="11"/>
      <c r="KL274" s="11"/>
      <c r="KM274" s="11"/>
      <c r="KN274" s="11"/>
      <c r="KO274" s="11"/>
      <c r="KP274" s="11"/>
      <c r="KQ274" s="11"/>
      <c r="KR274" s="11"/>
      <c r="KS274" s="11"/>
      <c r="KT274" s="11"/>
      <c r="KU274" s="11"/>
      <c r="KV274" s="11"/>
      <c r="KW274" s="11"/>
      <c r="KX274" s="11"/>
      <c r="KY274" s="11"/>
      <c r="KZ274" s="11"/>
      <c r="LA274" s="11"/>
      <c r="LB274" s="11"/>
      <c r="LC274" s="11"/>
      <c r="LD274" s="11"/>
      <c r="LE274" s="11"/>
      <c r="LF274" s="11"/>
      <c r="LG274" s="11"/>
      <c r="LH274" s="11"/>
      <c r="LI274" s="11"/>
      <c r="LJ274" s="11"/>
      <c r="LK274" s="11"/>
      <c r="LL274" s="11"/>
      <c r="LM274" s="11"/>
      <c r="LN274" s="11"/>
      <c r="LO274" s="11"/>
      <c r="LP274" s="11"/>
      <c r="LQ274" s="11"/>
      <c r="LR274" s="11"/>
      <c r="LS274" s="11"/>
      <c r="LT274" s="11"/>
      <c r="LU274" s="11"/>
      <c r="LV274" s="11"/>
      <c r="LW274" s="11"/>
      <c r="LX274" s="11"/>
      <c r="LY274" s="11"/>
      <c r="LZ274" s="11"/>
      <c r="MA274" s="11"/>
      <c r="MB274" s="11"/>
      <c r="MC274" s="11"/>
      <c r="MD274" s="11"/>
      <c r="ME274" s="11"/>
      <c r="MF274" s="11"/>
      <c r="MG274" s="11"/>
      <c r="MH274" s="11"/>
      <c r="MI274" s="11"/>
      <c r="MJ274" s="11"/>
      <c r="MK274" s="11"/>
      <c r="ML274" s="11"/>
      <c r="MM274" s="11"/>
      <c r="MN274" s="11"/>
      <c r="MO274" s="11"/>
      <c r="MP274" s="11"/>
      <c r="MQ274" s="11"/>
      <c r="MR274" s="11"/>
      <c r="MS274" s="11"/>
      <c r="MT274" s="11"/>
      <c r="MU274" s="11"/>
      <c r="MV274" s="11"/>
      <c r="MW274" s="11"/>
      <c r="MX274" s="11"/>
      <c r="MY274" s="11"/>
      <c r="MZ274" s="11"/>
      <c r="NA274" s="11"/>
      <c r="NB274" s="11"/>
      <c r="NC274" s="11"/>
      <c r="ND274" s="11"/>
      <c r="NE274" s="11"/>
      <c r="NF274" s="11"/>
      <c r="NG274" s="11"/>
      <c r="NH274" s="11"/>
      <c r="NI274" s="11"/>
      <c r="NJ274" s="11"/>
      <c r="NK274" s="11"/>
      <c r="NL274" s="11"/>
      <c r="NM274" s="11"/>
      <c r="NN274" s="11"/>
      <c r="NO274" s="11"/>
      <c r="NP274" s="11"/>
      <c r="NQ274" s="11"/>
      <c r="NR274" s="11"/>
      <c r="NS274" s="11"/>
      <c r="NT274" s="11"/>
      <c r="NU274" s="11"/>
      <c r="NV274" s="11"/>
      <c r="NW274" s="11"/>
      <c r="NX274" s="11"/>
      <c r="NY274" s="11"/>
      <c r="NZ274" s="11"/>
      <c r="OA274" s="11"/>
      <c r="OB274" s="11"/>
      <c r="OC274" s="11"/>
      <c r="OD274" s="11"/>
      <c r="OE274" s="11"/>
      <c r="OF274" s="11"/>
      <c r="OG274" s="11"/>
      <c r="OH274" s="11"/>
      <c r="OI274" s="11"/>
      <c r="OJ274" s="11"/>
      <c r="OK274" s="11"/>
      <c r="OL274" s="11"/>
      <c r="OM274" s="11"/>
      <c r="ON274" s="11"/>
      <c r="OO274" s="11"/>
      <c r="OP274" s="11"/>
      <c r="OQ274" s="11"/>
      <c r="OR274" s="11"/>
      <c r="OS274" s="11"/>
      <c r="OT274" s="11"/>
      <c r="OU274" s="11"/>
      <c r="OV274" s="11"/>
      <c r="OW274" s="11"/>
      <c r="OX274" s="11"/>
      <c r="OY274" s="11"/>
      <c r="OZ274" s="11"/>
      <c r="PA274" s="11"/>
      <c r="PB274" s="11"/>
      <c r="PC274" s="11"/>
      <c r="PD274" s="11"/>
      <c r="PE274" s="11"/>
      <c r="PF274" s="11"/>
      <c r="PG274" s="11"/>
      <c r="PH274" s="11"/>
      <c r="PI274" s="11"/>
      <c r="PJ274" s="11"/>
      <c r="PK274" s="11"/>
      <c r="PL274" s="11"/>
      <c r="PM274" s="11"/>
      <c r="PN274" s="11"/>
      <c r="PO274" s="11"/>
      <c r="PP274" s="11"/>
      <c r="PQ274" s="11"/>
      <c r="PR274" s="11"/>
      <c r="PS274" s="11"/>
      <c r="PT274" s="11"/>
      <c r="PU274" s="11"/>
      <c r="PV274" s="11"/>
      <c r="PW274" s="11"/>
      <c r="PX274" s="11"/>
      <c r="PY274" s="11"/>
      <c r="PZ274" s="11"/>
      <c r="QA274" s="11"/>
      <c r="QB274" s="11"/>
      <c r="QC274" s="11"/>
      <c r="QD274" s="11"/>
      <c r="QE274" s="11"/>
      <c r="QF274" s="11"/>
      <c r="QG274" s="11"/>
      <c r="QH274" s="11"/>
      <c r="QI274" s="11"/>
      <c r="QJ274" s="11"/>
      <c r="QK274" s="11"/>
      <c r="QL274" s="11"/>
      <c r="QM274" s="11"/>
      <c r="QN274" s="11"/>
      <c r="QO274" s="11"/>
      <c r="QP274" s="11"/>
      <c r="QQ274" s="11"/>
      <c r="QR274" s="11"/>
      <c r="QS274" s="11"/>
      <c r="QT274" s="11"/>
      <c r="QU274" s="11"/>
      <c r="QV274" s="11"/>
      <c r="QW274" s="11"/>
      <c r="QX274" s="11"/>
      <c r="QY274" s="11"/>
      <c r="QZ274" s="11"/>
      <c r="RA274" s="11"/>
      <c r="RB274" s="11"/>
      <c r="RC274" s="11"/>
      <c r="RD274" s="11"/>
      <c r="RE274" s="11"/>
      <c r="RF274" s="11"/>
      <c r="RG274" s="11"/>
      <c r="RH274" s="11"/>
      <c r="RI274" s="11"/>
      <c r="RJ274" s="11"/>
      <c r="RK274" s="11"/>
      <c r="RL274" s="11"/>
      <c r="RM274" s="11"/>
      <c r="RN274" s="11"/>
      <c r="RO274" s="11"/>
      <c r="RP274" s="11"/>
      <c r="RQ274" s="11"/>
      <c r="RR274" s="11"/>
      <c r="RS274" s="11"/>
      <c r="RT274" s="11"/>
      <c r="RU274" s="11"/>
      <c r="RV274" s="11"/>
      <c r="RW274" s="11"/>
      <c r="RX274" s="11"/>
      <c r="RY274" s="11"/>
      <c r="RZ274" s="11"/>
      <c r="SA274" s="11"/>
      <c r="SB274" s="11"/>
      <c r="SC274" s="11"/>
      <c r="SD274" s="11"/>
      <c r="SE274" s="11"/>
      <c r="SF274" s="11"/>
      <c r="SG274" s="11"/>
      <c r="SH274" s="11"/>
      <c r="SI274" s="11"/>
      <c r="SJ274" s="11"/>
      <c r="SK274" s="11"/>
      <c r="SL274" s="11"/>
      <c r="SM274" s="11"/>
      <c r="SN274" s="11"/>
      <c r="SO274" s="11"/>
      <c r="SP274" s="11"/>
      <c r="SQ274" s="11"/>
      <c r="SR274" s="11"/>
      <c r="SS274" s="11"/>
      <c r="ST274" s="11"/>
      <c r="SU274" s="11"/>
      <c r="SV274" s="11"/>
      <c r="SW274" s="11"/>
      <c r="SX274" s="11"/>
      <c r="SY274" s="11"/>
      <c r="SZ274" s="11"/>
      <c r="TA274" s="11"/>
      <c r="TB274" s="11"/>
      <c r="TC274" s="11"/>
      <c r="TD274" s="11"/>
      <c r="TE274" s="11"/>
      <c r="TF274" s="11"/>
      <c r="TG274" s="11"/>
      <c r="TH274" s="11"/>
      <c r="TI274" s="11"/>
      <c r="TJ274" s="11"/>
      <c r="TK274" s="11"/>
      <c r="TL274" s="11"/>
      <c r="TM274" s="11"/>
      <c r="TN274" s="11"/>
      <c r="TO274" s="11"/>
      <c r="TP274" s="11"/>
      <c r="TQ274" s="11"/>
      <c r="TR274" s="11"/>
      <c r="TS274" s="11"/>
      <c r="TT274" s="11"/>
      <c r="TU274" s="11"/>
      <c r="TV274" s="11"/>
      <c r="TW274" s="11"/>
      <c r="TX274" s="11"/>
      <c r="TY274" s="11"/>
      <c r="TZ274" s="11"/>
      <c r="UA274" s="11"/>
      <c r="UB274" s="11"/>
    </row>
    <row r="275" spans="1:548" s="34" customFormat="1" ht="12" customHeight="1" x14ac:dyDescent="0.2">
      <c r="A275" s="94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5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  <c r="JX275" s="11"/>
      <c r="JY275" s="11"/>
      <c r="JZ275" s="11"/>
      <c r="KA275" s="11"/>
      <c r="KB275" s="11"/>
      <c r="KC275" s="11"/>
      <c r="KD275" s="11"/>
      <c r="KE275" s="11"/>
      <c r="KF275" s="11"/>
      <c r="KG275" s="11"/>
      <c r="KH275" s="11"/>
      <c r="KI275" s="11"/>
      <c r="KJ275" s="11"/>
      <c r="KK275" s="11"/>
      <c r="KL275" s="11"/>
      <c r="KM275" s="11"/>
      <c r="KN275" s="11"/>
      <c r="KO275" s="11"/>
      <c r="KP275" s="11"/>
      <c r="KQ275" s="11"/>
      <c r="KR275" s="11"/>
      <c r="KS275" s="11"/>
      <c r="KT275" s="11"/>
      <c r="KU275" s="11"/>
      <c r="KV275" s="11"/>
      <c r="KW275" s="11"/>
      <c r="KX275" s="11"/>
      <c r="KY275" s="11"/>
      <c r="KZ275" s="11"/>
      <c r="LA275" s="11"/>
      <c r="LB275" s="11"/>
      <c r="LC275" s="11"/>
      <c r="LD275" s="11"/>
      <c r="LE275" s="11"/>
      <c r="LF275" s="11"/>
      <c r="LG275" s="11"/>
      <c r="LH275" s="11"/>
      <c r="LI275" s="11"/>
      <c r="LJ275" s="11"/>
      <c r="LK275" s="11"/>
      <c r="LL275" s="11"/>
      <c r="LM275" s="11"/>
      <c r="LN275" s="11"/>
      <c r="LO275" s="11"/>
      <c r="LP275" s="11"/>
      <c r="LQ275" s="11"/>
      <c r="LR275" s="11"/>
      <c r="LS275" s="11"/>
      <c r="LT275" s="11"/>
      <c r="LU275" s="11"/>
      <c r="LV275" s="11"/>
      <c r="LW275" s="11"/>
      <c r="LX275" s="11"/>
      <c r="LY275" s="11"/>
      <c r="LZ275" s="11"/>
      <c r="MA275" s="11"/>
      <c r="MB275" s="11"/>
      <c r="MC275" s="11"/>
      <c r="MD275" s="11"/>
      <c r="ME275" s="11"/>
      <c r="MF275" s="11"/>
      <c r="MG275" s="11"/>
      <c r="MH275" s="11"/>
      <c r="MI275" s="11"/>
      <c r="MJ275" s="11"/>
      <c r="MK275" s="11"/>
      <c r="ML275" s="11"/>
      <c r="MM275" s="11"/>
      <c r="MN275" s="11"/>
      <c r="MO275" s="11"/>
      <c r="MP275" s="11"/>
      <c r="MQ275" s="11"/>
      <c r="MR275" s="11"/>
      <c r="MS275" s="11"/>
      <c r="MT275" s="11"/>
      <c r="MU275" s="11"/>
      <c r="MV275" s="11"/>
      <c r="MW275" s="11"/>
      <c r="MX275" s="11"/>
      <c r="MY275" s="11"/>
      <c r="MZ275" s="11"/>
      <c r="NA275" s="11"/>
      <c r="NB275" s="11"/>
      <c r="NC275" s="11"/>
      <c r="ND275" s="11"/>
      <c r="NE275" s="11"/>
      <c r="NF275" s="11"/>
      <c r="NG275" s="11"/>
      <c r="NH275" s="11"/>
      <c r="NI275" s="11"/>
      <c r="NJ275" s="11"/>
      <c r="NK275" s="11"/>
      <c r="NL275" s="11"/>
      <c r="NM275" s="11"/>
      <c r="NN275" s="11"/>
      <c r="NO275" s="11"/>
      <c r="NP275" s="11"/>
      <c r="NQ275" s="11"/>
      <c r="NR275" s="11"/>
      <c r="NS275" s="11"/>
      <c r="NT275" s="11"/>
      <c r="NU275" s="11"/>
      <c r="NV275" s="11"/>
      <c r="NW275" s="11"/>
      <c r="NX275" s="11"/>
      <c r="NY275" s="11"/>
      <c r="NZ275" s="11"/>
      <c r="OA275" s="11"/>
      <c r="OB275" s="11"/>
      <c r="OC275" s="11"/>
      <c r="OD275" s="11"/>
      <c r="OE275" s="11"/>
      <c r="OF275" s="11"/>
      <c r="OG275" s="11"/>
      <c r="OH275" s="11"/>
      <c r="OI275" s="11"/>
      <c r="OJ275" s="11"/>
      <c r="OK275" s="11"/>
      <c r="OL275" s="11"/>
      <c r="OM275" s="11"/>
      <c r="ON275" s="11"/>
      <c r="OO275" s="11"/>
      <c r="OP275" s="11"/>
      <c r="OQ275" s="11"/>
      <c r="OR275" s="11"/>
      <c r="OS275" s="11"/>
      <c r="OT275" s="11"/>
      <c r="OU275" s="11"/>
      <c r="OV275" s="11"/>
      <c r="OW275" s="11"/>
      <c r="OX275" s="11"/>
      <c r="OY275" s="11"/>
      <c r="OZ275" s="11"/>
      <c r="PA275" s="11"/>
      <c r="PB275" s="11"/>
      <c r="PC275" s="11"/>
      <c r="PD275" s="11"/>
      <c r="PE275" s="11"/>
      <c r="PF275" s="11"/>
      <c r="PG275" s="11"/>
      <c r="PH275" s="11"/>
      <c r="PI275" s="11"/>
      <c r="PJ275" s="11"/>
      <c r="PK275" s="11"/>
      <c r="PL275" s="11"/>
      <c r="PM275" s="11"/>
      <c r="PN275" s="11"/>
      <c r="PO275" s="11"/>
      <c r="PP275" s="11"/>
      <c r="PQ275" s="11"/>
      <c r="PR275" s="11"/>
      <c r="PS275" s="11"/>
      <c r="PT275" s="11"/>
      <c r="PU275" s="11"/>
      <c r="PV275" s="11"/>
      <c r="PW275" s="11"/>
      <c r="PX275" s="11"/>
      <c r="PY275" s="11"/>
      <c r="PZ275" s="11"/>
      <c r="QA275" s="11"/>
      <c r="QB275" s="11"/>
      <c r="QC275" s="11"/>
      <c r="QD275" s="11"/>
      <c r="QE275" s="11"/>
      <c r="QF275" s="11"/>
      <c r="QG275" s="11"/>
      <c r="QH275" s="11"/>
      <c r="QI275" s="11"/>
      <c r="QJ275" s="11"/>
      <c r="QK275" s="11"/>
      <c r="QL275" s="11"/>
      <c r="QM275" s="11"/>
      <c r="QN275" s="11"/>
      <c r="QO275" s="11"/>
      <c r="QP275" s="11"/>
      <c r="QQ275" s="11"/>
      <c r="QR275" s="11"/>
      <c r="QS275" s="11"/>
      <c r="QT275" s="11"/>
      <c r="QU275" s="11"/>
      <c r="QV275" s="11"/>
      <c r="QW275" s="11"/>
      <c r="QX275" s="11"/>
      <c r="QY275" s="11"/>
      <c r="QZ275" s="11"/>
      <c r="RA275" s="11"/>
      <c r="RB275" s="11"/>
      <c r="RC275" s="11"/>
      <c r="RD275" s="11"/>
      <c r="RE275" s="11"/>
      <c r="RF275" s="11"/>
      <c r="RG275" s="11"/>
      <c r="RH275" s="11"/>
      <c r="RI275" s="11"/>
      <c r="RJ275" s="11"/>
      <c r="RK275" s="11"/>
      <c r="RL275" s="11"/>
      <c r="RM275" s="11"/>
      <c r="RN275" s="11"/>
      <c r="RO275" s="11"/>
      <c r="RP275" s="11"/>
      <c r="RQ275" s="11"/>
      <c r="RR275" s="11"/>
      <c r="RS275" s="11"/>
      <c r="RT275" s="11"/>
      <c r="RU275" s="11"/>
      <c r="RV275" s="11"/>
      <c r="RW275" s="11"/>
      <c r="RX275" s="11"/>
      <c r="RY275" s="11"/>
      <c r="RZ275" s="11"/>
      <c r="SA275" s="11"/>
      <c r="SB275" s="11"/>
      <c r="SC275" s="11"/>
      <c r="SD275" s="11"/>
      <c r="SE275" s="11"/>
      <c r="SF275" s="11"/>
      <c r="SG275" s="11"/>
      <c r="SH275" s="11"/>
      <c r="SI275" s="11"/>
      <c r="SJ275" s="11"/>
      <c r="SK275" s="11"/>
      <c r="SL275" s="11"/>
      <c r="SM275" s="11"/>
      <c r="SN275" s="11"/>
      <c r="SO275" s="11"/>
      <c r="SP275" s="11"/>
      <c r="SQ275" s="11"/>
      <c r="SR275" s="11"/>
      <c r="SS275" s="11"/>
      <c r="ST275" s="11"/>
      <c r="SU275" s="11"/>
      <c r="SV275" s="11"/>
      <c r="SW275" s="11"/>
      <c r="SX275" s="11"/>
      <c r="SY275" s="11"/>
      <c r="SZ275" s="11"/>
      <c r="TA275" s="11"/>
      <c r="TB275" s="11"/>
      <c r="TC275" s="11"/>
      <c r="TD275" s="11"/>
      <c r="TE275" s="11"/>
      <c r="TF275" s="11"/>
      <c r="TG275" s="11"/>
      <c r="TH275" s="11"/>
      <c r="TI275" s="11"/>
      <c r="TJ275" s="11"/>
      <c r="TK275" s="11"/>
      <c r="TL275" s="11"/>
      <c r="TM275" s="11"/>
      <c r="TN275" s="11"/>
      <c r="TO275" s="11"/>
      <c r="TP275" s="11"/>
      <c r="TQ275" s="11"/>
      <c r="TR275" s="11"/>
      <c r="TS275" s="11"/>
      <c r="TT275" s="11"/>
      <c r="TU275" s="11"/>
      <c r="TV275" s="11"/>
      <c r="TW275" s="11"/>
      <c r="TX275" s="11"/>
      <c r="TY275" s="11"/>
      <c r="TZ275" s="11"/>
      <c r="UA275" s="11"/>
      <c r="UB275" s="11"/>
    </row>
    <row r="276" spans="1:548" s="34" customFormat="1" ht="12" customHeight="1" x14ac:dyDescent="0.2">
      <c r="A276" s="94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5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  <c r="IY276" s="11"/>
      <c r="IZ276" s="11"/>
      <c r="JA276" s="11"/>
      <c r="JB276" s="11"/>
      <c r="JC276" s="11"/>
      <c r="JD276" s="11"/>
      <c r="JE276" s="11"/>
      <c r="JF276" s="11"/>
      <c r="JG276" s="11"/>
      <c r="JH276" s="11"/>
      <c r="JI276" s="11"/>
      <c r="JJ276" s="11"/>
      <c r="JK276" s="11"/>
      <c r="JL276" s="11"/>
      <c r="JM276" s="11"/>
      <c r="JN276" s="11"/>
      <c r="JO276" s="11"/>
      <c r="JP276" s="11"/>
      <c r="JQ276" s="11"/>
      <c r="JR276" s="11"/>
      <c r="JS276" s="11"/>
      <c r="JT276" s="11"/>
      <c r="JU276" s="11"/>
      <c r="JV276" s="11"/>
      <c r="JW276" s="11"/>
      <c r="JX276" s="11"/>
      <c r="JY276" s="11"/>
      <c r="JZ276" s="11"/>
      <c r="KA276" s="11"/>
      <c r="KB276" s="11"/>
      <c r="KC276" s="11"/>
      <c r="KD276" s="11"/>
      <c r="KE276" s="11"/>
      <c r="KF276" s="11"/>
      <c r="KG276" s="11"/>
      <c r="KH276" s="11"/>
      <c r="KI276" s="11"/>
      <c r="KJ276" s="11"/>
      <c r="KK276" s="11"/>
      <c r="KL276" s="11"/>
      <c r="KM276" s="11"/>
      <c r="KN276" s="11"/>
      <c r="KO276" s="11"/>
      <c r="KP276" s="11"/>
      <c r="KQ276" s="11"/>
      <c r="KR276" s="11"/>
      <c r="KS276" s="11"/>
      <c r="KT276" s="11"/>
      <c r="KU276" s="11"/>
      <c r="KV276" s="11"/>
      <c r="KW276" s="11"/>
      <c r="KX276" s="11"/>
      <c r="KY276" s="11"/>
      <c r="KZ276" s="11"/>
      <c r="LA276" s="11"/>
      <c r="LB276" s="11"/>
      <c r="LC276" s="11"/>
      <c r="LD276" s="11"/>
      <c r="LE276" s="11"/>
      <c r="LF276" s="11"/>
      <c r="LG276" s="11"/>
      <c r="LH276" s="11"/>
      <c r="LI276" s="11"/>
      <c r="LJ276" s="11"/>
      <c r="LK276" s="11"/>
      <c r="LL276" s="11"/>
      <c r="LM276" s="11"/>
      <c r="LN276" s="11"/>
      <c r="LO276" s="11"/>
      <c r="LP276" s="11"/>
      <c r="LQ276" s="11"/>
      <c r="LR276" s="11"/>
      <c r="LS276" s="11"/>
      <c r="LT276" s="11"/>
      <c r="LU276" s="11"/>
      <c r="LV276" s="11"/>
      <c r="LW276" s="11"/>
      <c r="LX276" s="11"/>
      <c r="LY276" s="11"/>
      <c r="LZ276" s="11"/>
      <c r="MA276" s="11"/>
      <c r="MB276" s="11"/>
      <c r="MC276" s="11"/>
      <c r="MD276" s="11"/>
      <c r="ME276" s="11"/>
      <c r="MF276" s="11"/>
      <c r="MG276" s="11"/>
      <c r="MH276" s="11"/>
      <c r="MI276" s="11"/>
      <c r="MJ276" s="11"/>
      <c r="MK276" s="11"/>
      <c r="ML276" s="11"/>
      <c r="MM276" s="11"/>
      <c r="MN276" s="11"/>
      <c r="MO276" s="11"/>
      <c r="MP276" s="11"/>
      <c r="MQ276" s="11"/>
      <c r="MR276" s="11"/>
      <c r="MS276" s="11"/>
      <c r="MT276" s="11"/>
      <c r="MU276" s="11"/>
      <c r="MV276" s="11"/>
      <c r="MW276" s="11"/>
      <c r="MX276" s="11"/>
      <c r="MY276" s="11"/>
      <c r="MZ276" s="11"/>
      <c r="NA276" s="11"/>
      <c r="NB276" s="11"/>
      <c r="NC276" s="11"/>
      <c r="ND276" s="11"/>
      <c r="NE276" s="11"/>
      <c r="NF276" s="11"/>
      <c r="NG276" s="11"/>
      <c r="NH276" s="11"/>
      <c r="NI276" s="11"/>
      <c r="NJ276" s="11"/>
      <c r="NK276" s="11"/>
      <c r="NL276" s="11"/>
      <c r="NM276" s="11"/>
      <c r="NN276" s="11"/>
      <c r="NO276" s="11"/>
      <c r="NP276" s="11"/>
      <c r="NQ276" s="11"/>
      <c r="NR276" s="11"/>
      <c r="NS276" s="11"/>
      <c r="NT276" s="11"/>
      <c r="NU276" s="11"/>
      <c r="NV276" s="11"/>
      <c r="NW276" s="11"/>
      <c r="NX276" s="11"/>
      <c r="NY276" s="11"/>
      <c r="NZ276" s="11"/>
      <c r="OA276" s="11"/>
      <c r="OB276" s="11"/>
      <c r="OC276" s="11"/>
      <c r="OD276" s="11"/>
      <c r="OE276" s="11"/>
      <c r="OF276" s="11"/>
      <c r="OG276" s="11"/>
      <c r="OH276" s="11"/>
      <c r="OI276" s="11"/>
      <c r="OJ276" s="11"/>
      <c r="OK276" s="11"/>
      <c r="OL276" s="11"/>
      <c r="OM276" s="11"/>
      <c r="ON276" s="11"/>
      <c r="OO276" s="11"/>
      <c r="OP276" s="11"/>
      <c r="OQ276" s="11"/>
      <c r="OR276" s="11"/>
      <c r="OS276" s="11"/>
      <c r="OT276" s="11"/>
      <c r="OU276" s="11"/>
      <c r="OV276" s="11"/>
      <c r="OW276" s="11"/>
      <c r="OX276" s="11"/>
      <c r="OY276" s="11"/>
      <c r="OZ276" s="11"/>
      <c r="PA276" s="11"/>
      <c r="PB276" s="11"/>
      <c r="PC276" s="11"/>
      <c r="PD276" s="11"/>
      <c r="PE276" s="11"/>
      <c r="PF276" s="11"/>
      <c r="PG276" s="11"/>
      <c r="PH276" s="11"/>
      <c r="PI276" s="11"/>
      <c r="PJ276" s="11"/>
      <c r="PK276" s="11"/>
      <c r="PL276" s="11"/>
      <c r="PM276" s="11"/>
      <c r="PN276" s="11"/>
      <c r="PO276" s="11"/>
      <c r="PP276" s="11"/>
      <c r="PQ276" s="11"/>
      <c r="PR276" s="11"/>
      <c r="PS276" s="11"/>
      <c r="PT276" s="11"/>
      <c r="PU276" s="11"/>
      <c r="PV276" s="11"/>
      <c r="PW276" s="11"/>
      <c r="PX276" s="11"/>
      <c r="PY276" s="11"/>
      <c r="PZ276" s="11"/>
      <c r="QA276" s="11"/>
      <c r="QB276" s="11"/>
      <c r="QC276" s="11"/>
      <c r="QD276" s="11"/>
      <c r="QE276" s="11"/>
      <c r="QF276" s="11"/>
      <c r="QG276" s="11"/>
      <c r="QH276" s="11"/>
      <c r="QI276" s="11"/>
      <c r="QJ276" s="11"/>
      <c r="QK276" s="11"/>
      <c r="QL276" s="11"/>
      <c r="QM276" s="11"/>
      <c r="QN276" s="11"/>
      <c r="QO276" s="11"/>
      <c r="QP276" s="11"/>
      <c r="QQ276" s="11"/>
      <c r="QR276" s="11"/>
      <c r="QS276" s="11"/>
      <c r="QT276" s="11"/>
      <c r="QU276" s="11"/>
      <c r="QV276" s="11"/>
      <c r="QW276" s="11"/>
      <c r="QX276" s="11"/>
      <c r="QY276" s="11"/>
      <c r="QZ276" s="11"/>
      <c r="RA276" s="11"/>
      <c r="RB276" s="11"/>
      <c r="RC276" s="11"/>
      <c r="RD276" s="11"/>
      <c r="RE276" s="11"/>
      <c r="RF276" s="11"/>
      <c r="RG276" s="11"/>
      <c r="RH276" s="11"/>
      <c r="RI276" s="11"/>
      <c r="RJ276" s="11"/>
      <c r="RK276" s="11"/>
      <c r="RL276" s="11"/>
      <c r="RM276" s="11"/>
      <c r="RN276" s="11"/>
      <c r="RO276" s="11"/>
      <c r="RP276" s="11"/>
      <c r="RQ276" s="11"/>
      <c r="RR276" s="11"/>
      <c r="RS276" s="11"/>
      <c r="RT276" s="11"/>
      <c r="RU276" s="11"/>
      <c r="RV276" s="11"/>
      <c r="RW276" s="11"/>
      <c r="RX276" s="11"/>
      <c r="RY276" s="11"/>
      <c r="RZ276" s="11"/>
      <c r="SA276" s="11"/>
      <c r="SB276" s="11"/>
      <c r="SC276" s="11"/>
      <c r="SD276" s="11"/>
      <c r="SE276" s="11"/>
      <c r="SF276" s="11"/>
      <c r="SG276" s="11"/>
      <c r="SH276" s="11"/>
      <c r="SI276" s="11"/>
      <c r="SJ276" s="11"/>
      <c r="SK276" s="11"/>
      <c r="SL276" s="11"/>
      <c r="SM276" s="11"/>
      <c r="SN276" s="11"/>
      <c r="SO276" s="11"/>
      <c r="SP276" s="11"/>
      <c r="SQ276" s="11"/>
      <c r="SR276" s="11"/>
      <c r="SS276" s="11"/>
      <c r="ST276" s="11"/>
      <c r="SU276" s="11"/>
      <c r="SV276" s="11"/>
      <c r="SW276" s="11"/>
      <c r="SX276" s="11"/>
      <c r="SY276" s="11"/>
      <c r="SZ276" s="11"/>
      <c r="TA276" s="11"/>
      <c r="TB276" s="11"/>
      <c r="TC276" s="11"/>
      <c r="TD276" s="11"/>
      <c r="TE276" s="11"/>
      <c r="TF276" s="11"/>
      <c r="TG276" s="11"/>
      <c r="TH276" s="11"/>
      <c r="TI276" s="11"/>
      <c r="TJ276" s="11"/>
      <c r="TK276" s="11"/>
      <c r="TL276" s="11"/>
      <c r="TM276" s="11"/>
      <c r="TN276" s="11"/>
      <c r="TO276" s="11"/>
      <c r="TP276" s="11"/>
      <c r="TQ276" s="11"/>
      <c r="TR276" s="11"/>
      <c r="TS276" s="11"/>
      <c r="TT276" s="11"/>
      <c r="TU276" s="11"/>
      <c r="TV276" s="11"/>
      <c r="TW276" s="11"/>
      <c r="TX276" s="11"/>
      <c r="TY276" s="11"/>
      <c r="TZ276" s="11"/>
      <c r="UA276" s="11"/>
      <c r="UB276" s="11"/>
    </row>
    <row r="277" spans="1:548" s="34" customFormat="1" ht="12" customHeight="1" x14ac:dyDescent="0.2">
      <c r="A277" s="94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5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IR277" s="11"/>
      <c r="IS277" s="11"/>
      <c r="IT277" s="11"/>
      <c r="IU277" s="11"/>
      <c r="IV277" s="11"/>
      <c r="IW277" s="11"/>
      <c r="IX277" s="11"/>
      <c r="IY277" s="11"/>
      <c r="IZ277" s="11"/>
      <c r="JA277" s="11"/>
      <c r="JB277" s="11"/>
      <c r="JC277" s="11"/>
      <c r="JD277" s="11"/>
      <c r="JE277" s="11"/>
      <c r="JF277" s="11"/>
      <c r="JG277" s="11"/>
      <c r="JH277" s="11"/>
      <c r="JI277" s="11"/>
      <c r="JJ277" s="11"/>
      <c r="JK277" s="11"/>
      <c r="JL277" s="11"/>
      <c r="JM277" s="11"/>
      <c r="JN277" s="11"/>
      <c r="JO277" s="11"/>
      <c r="JP277" s="11"/>
      <c r="JQ277" s="11"/>
      <c r="JR277" s="11"/>
      <c r="JS277" s="11"/>
      <c r="JT277" s="11"/>
      <c r="JU277" s="11"/>
      <c r="JV277" s="11"/>
      <c r="JW277" s="11"/>
      <c r="JX277" s="11"/>
      <c r="JY277" s="11"/>
      <c r="JZ277" s="11"/>
      <c r="KA277" s="11"/>
      <c r="KB277" s="11"/>
      <c r="KC277" s="11"/>
      <c r="KD277" s="11"/>
      <c r="KE277" s="11"/>
      <c r="KF277" s="11"/>
      <c r="KG277" s="11"/>
      <c r="KH277" s="11"/>
      <c r="KI277" s="11"/>
      <c r="KJ277" s="11"/>
      <c r="KK277" s="11"/>
      <c r="KL277" s="11"/>
      <c r="KM277" s="11"/>
      <c r="KN277" s="11"/>
      <c r="KO277" s="11"/>
      <c r="KP277" s="11"/>
      <c r="KQ277" s="11"/>
      <c r="KR277" s="11"/>
      <c r="KS277" s="11"/>
      <c r="KT277" s="11"/>
      <c r="KU277" s="11"/>
      <c r="KV277" s="11"/>
      <c r="KW277" s="11"/>
      <c r="KX277" s="11"/>
      <c r="KY277" s="11"/>
      <c r="KZ277" s="11"/>
      <c r="LA277" s="11"/>
      <c r="LB277" s="11"/>
      <c r="LC277" s="11"/>
      <c r="LD277" s="11"/>
      <c r="LE277" s="11"/>
      <c r="LF277" s="11"/>
      <c r="LG277" s="11"/>
      <c r="LH277" s="11"/>
      <c r="LI277" s="11"/>
      <c r="LJ277" s="11"/>
      <c r="LK277" s="11"/>
      <c r="LL277" s="11"/>
      <c r="LM277" s="11"/>
      <c r="LN277" s="11"/>
      <c r="LO277" s="11"/>
      <c r="LP277" s="11"/>
      <c r="LQ277" s="11"/>
      <c r="LR277" s="11"/>
      <c r="LS277" s="11"/>
      <c r="LT277" s="11"/>
      <c r="LU277" s="11"/>
      <c r="LV277" s="11"/>
      <c r="LW277" s="11"/>
      <c r="LX277" s="11"/>
      <c r="LY277" s="11"/>
      <c r="LZ277" s="11"/>
      <c r="MA277" s="11"/>
      <c r="MB277" s="11"/>
      <c r="MC277" s="11"/>
      <c r="MD277" s="11"/>
      <c r="ME277" s="11"/>
      <c r="MF277" s="11"/>
      <c r="MG277" s="11"/>
      <c r="MH277" s="11"/>
      <c r="MI277" s="11"/>
      <c r="MJ277" s="11"/>
      <c r="MK277" s="11"/>
      <c r="ML277" s="11"/>
      <c r="MM277" s="11"/>
      <c r="MN277" s="11"/>
      <c r="MO277" s="11"/>
      <c r="MP277" s="11"/>
      <c r="MQ277" s="11"/>
      <c r="MR277" s="11"/>
      <c r="MS277" s="11"/>
      <c r="MT277" s="11"/>
      <c r="MU277" s="11"/>
      <c r="MV277" s="11"/>
      <c r="MW277" s="11"/>
      <c r="MX277" s="11"/>
      <c r="MY277" s="11"/>
      <c r="MZ277" s="11"/>
      <c r="NA277" s="11"/>
      <c r="NB277" s="11"/>
      <c r="NC277" s="11"/>
      <c r="ND277" s="11"/>
      <c r="NE277" s="11"/>
      <c r="NF277" s="11"/>
      <c r="NG277" s="11"/>
      <c r="NH277" s="11"/>
      <c r="NI277" s="11"/>
      <c r="NJ277" s="11"/>
      <c r="NK277" s="11"/>
      <c r="NL277" s="11"/>
      <c r="NM277" s="11"/>
      <c r="NN277" s="11"/>
      <c r="NO277" s="11"/>
      <c r="NP277" s="11"/>
      <c r="NQ277" s="11"/>
      <c r="NR277" s="11"/>
      <c r="NS277" s="11"/>
      <c r="NT277" s="11"/>
      <c r="NU277" s="11"/>
      <c r="NV277" s="11"/>
      <c r="NW277" s="11"/>
      <c r="NX277" s="11"/>
      <c r="NY277" s="11"/>
      <c r="NZ277" s="11"/>
      <c r="OA277" s="11"/>
      <c r="OB277" s="11"/>
      <c r="OC277" s="11"/>
      <c r="OD277" s="11"/>
      <c r="OE277" s="11"/>
      <c r="OF277" s="11"/>
      <c r="OG277" s="11"/>
      <c r="OH277" s="11"/>
      <c r="OI277" s="11"/>
      <c r="OJ277" s="11"/>
      <c r="OK277" s="11"/>
      <c r="OL277" s="11"/>
      <c r="OM277" s="11"/>
      <c r="ON277" s="11"/>
      <c r="OO277" s="11"/>
      <c r="OP277" s="11"/>
      <c r="OQ277" s="11"/>
      <c r="OR277" s="11"/>
      <c r="OS277" s="11"/>
      <c r="OT277" s="11"/>
      <c r="OU277" s="11"/>
      <c r="OV277" s="11"/>
      <c r="OW277" s="11"/>
      <c r="OX277" s="11"/>
      <c r="OY277" s="11"/>
      <c r="OZ277" s="11"/>
      <c r="PA277" s="11"/>
      <c r="PB277" s="11"/>
      <c r="PC277" s="11"/>
      <c r="PD277" s="11"/>
      <c r="PE277" s="11"/>
      <c r="PF277" s="11"/>
      <c r="PG277" s="11"/>
      <c r="PH277" s="11"/>
      <c r="PI277" s="11"/>
      <c r="PJ277" s="11"/>
      <c r="PK277" s="11"/>
      <c r="PL277" s="11"/>
      <c r="PM277" s="11"/>
      <c r="PN277" s="11"/>
      <c r="PO277" s="11"/>
      <c r="PP277" s="11"/>
      <c r="PQ277" s="11"/>
      <c r="PR277" s="11"/>
      <c r="PS277" s="11"/>
      <c r="PT277" s="11"/>
      <c r="PU277" s="11"/>
      <c r="PV277" s="11"/>
      <c r="PW277" s="11"/>
      <c r="PX277" s="11"/>
      <c r="PY277" s="11"/>
      <c r="PZ277" s="11"/>
      <c r="QA277" s="11"/>
      <c r="QB277" s="11"/>
      <c r="QC277" s="11"/>
      <c r="QD277" s="11"/>
      <c r="QE277" s="11"/>
      <c r="QF277" s="11"/>
      <c r="QG277" s="11"/>
      <c r="QH277" s="11"/>
      <c r="QI277" s="11"/>
      <c r="QJ277" s="11"/>
      <c r="QK277" s="11"/>
      <c r="QL277" s="11"/>
      <c r="QM277" s="11"/>
      <c r="QN277" s="11"/>
      <c r="QO277" s="11"/>
      <c r="QP277" s="11"/>
      <c r="QQ277" s="11"/>
      <c r="QR277" s="11"/>
      <c r="QS277" s="11"/>
      <c r="QT277" s="11"/>
      <c r="QU277" s="11"/>
      <c r="QV277" s="11"/>
      <c r="QW277" s="11"/>
      <c r="QX277" s="11"/>
      <c r="QY277" s="11"/>
      <c r="QZ277" s="11"/>
      <c r="RA277" s="11"/>
      <c r="RB277" s="11"/>
      <c r="RC277" s="11"/>
      <c r="RD277" s="11"/>
      <c r="RE277" s="11"/>
      <c r="RF277" s="11"/>
      <c r="RG277" s="11"/>
      <c r="RH277" s="11"/>
      <c r="RI277" s="11"/>
      <c r="RJ277" s="11"/>
      <c r="RK277" s="11"/>
      <c r="RL277" s="11"/>
      <c r="RM277" s="11"/>
      <c r="RN277" s="11"/>
      <c r="RO277" s="11"/>
      <c r="RP277" s="11"/>
      <c r="RQ277" s="11"/>
      <c r="RR277" s="11"/>
      <c r="RS277" s="11"/>
      <c r="RT277" s="11"/>
      <c r="RU277" s="11"/>
      <c r="RV277" s="11"/>
      <c r="RW277" s="11"/>
      <c r="RX277" s="11"/>
      <c r="RY277" s="11"/>
      <c r="RZ277" s="11"/>
      <c r="SA277" s="11"/>
      <c r="SB277" s="11"/>
      <c r="SC277" s="11"/>
      <c r="SD277" s="11"/>
      <c r="SE277" s="11"/>
      <c r="SF277" s="11"/>
      <c r="SG277" s="11"/>
      <c r="SH277" s="11"/>
      <c r="SI277" s="11"/>
      <c r="SJ277" s="11"/>
      <c r="SK277" s="11"/>
      <c r="SL277" s="11"/>
      <c r="SM277" s="11"/>
      <c r="SN277" s="11"/>
      <c r="SO277" s="11"/>
      <c r="SP277" s="11"/>
      <c r="SQ277" s="11"/>
      <c r="SR277" s="11"/>
      <c r="SS277" s="11"/>
      <c r="ST277" s="11"/>
      <c r="SU277" s="11"/>
      <c r="SV277" s="11"/>
      <c r="SW277" s="11"/>
      <c r="SX277" s="11"/>
      <c r="SY277" s="11"/>
      <c r="SZ277" s="11"/>
      <c r="TA277" s="11"/>
      <c r="TB277" s="11"/>
      <c r="TC277" s="11"/>
      <c r="TD277" s="11"/>
      <c r="TE277" s="11"/>
      <c r="TF277" s="11"/>
      <c r="TG277" s="11"/>
      <c r="TH277" s="11"/>
      <c r="TI277" s="11"/>
      <c r="TJ277" s="11"/>
      <c r="TK277" s="11"/>
      <c r="TL277" s="11"/>
      <c r="TM277" s="11"/>
      <c r="TN277" s="11"/>
      <c r="TO277" s="11"/>
      <c r="TP277" s="11"/>
      <c r="TQ277" s="11"/>
      <c r="TR277" s="11"/>
      <c r="TS277" s="11"/>
      <c r="TT277" s="11"/>
      <c r="TU277" s="11"/>
      <c r="TV277" s="11"/>
      <c r="TW277" s="11"/>
      <c r="TX277" s="11"/>
      <c r="TY277" s="11"/>
      <c r="TZ277" s="11"/>
      <c r="UA277" s="11"/>
      <c r="UB277" s="11"/>
    </row>
    <row r="278" spans="1:548" s="34" customFormat="1" ht="12" customHeight="1" x14ac:dyDescent="0.2">
      <c r="A278" s="94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5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  <c r="JW278" s="11"/>
      <c r="JX278" s="11"/>
      <c r="JY278" s="11"/>
      <c r="JZ278" s="11"/>
      <c r="KA278" s="11"/>
      <c r="KB278" s="11"/>
      <c r="KC278" s="11"/>
      <c r="KD278" s="11"/>
      <c r="KE278" s="11"/>
      <c r="KF278" s="11"/>
      <c r="KG278" s="11"/>
      <c r="KH278" s="11"/>
      <c r="KI278" s="11"/>
      <c r="KJ278" s="11"/>
      <c r="KK278" s="11"/>
      <c r="KL278" s="11"/>
      <c r="KM278" s="11"/>
      <c r="KN278" s="11"/>
      <c r="KO278" s="11"/>
      <c r="KP278" s="11"/>
      <c r="KQ278" s="11"/>
      <c r="KR278" s="11"/>
      <c r="KS278" s="11"/>
      <c r="KT278" s="11"/>
      <c r="KU278" s="11"/>
      <c r="KV278" s="11"/>
      <c r="KW278" s="11"/>
      <c r="KX278" s="11"/>
      <c r="KY278" s="11"/>
      <c r="KZ278" s="11"/>
      <c r="LA278" s="11"/>
      <c r="LB278" s="11"/>
      <c r="LC278" s="11"/>
      <c r="LD278" s="11"/>
      <c r="LE278" s="11"/>
      <c r="LF278" s="11"/>
      <c r="LG278" s="11"/>
      <c r="LH278" s="11"/>
      <c r="LI278" s="11"/>
      <c r="LJ278" s="11"/>
      <c r="LK278" s="11"/>
      <c r="LL278" s="11"/>
      <c r="LM278" s="11"/>
      <c r="LN278" s="11"/>
      <c r="LO278" s="11"/>
      <c r="LP278" s="11"/>
      <c r="LQ278" s="11"/>
      <c r="LR278" s="11"/>
      <c r="LS278" s="11"/>
      <c r="LT278" s="11"/>
      <c r="LU278" s="11"/>
      <c r="LV278" s="11"/>
      <c r="LW278" s="11"/>
      <c r="LX278" s="11"/>
      <c r="LY278" s="11"/>
      <c r="LZ278" s="11"/>
      <c r="MA278" s="11"/>
      <c r="MB278" s="11"/>
      <c r="MC278" s="11"/>
      <c r="MD278" s="11"/>
      <c r="ME278" s="11"/>
      <c r="MF278" s="11"/>
      <c r="MG278" s="11"/>
      <c r="MH278" s="11"/>
      <c r="MI278" s="11"/>
      <c r="MJ278" s="11"/>
      <c r="MK278" s="11"/>
      <c r="ML278" s="11"/>
      <c r="MM278" s="11"/>
      <c r="MN278" s="11"/>
      <c r="MO278" s="11"/>
      <c r="MP278" s="11"/>
      <c r="MQ278" s="11"/>
      <c r="MR278" s="11"/>
      <c r="MS278" s="11"/>
      <c r="MT278" s="11"/>
      <c r="MU278" s="11"/>
      <c r="MV278" s="11"/>
      <c r="MW278" s="11"/>
      <c r="MX278" s="11"/>
      <c r="MY278" s="11"/>
      <c r="MZ278" s="11"/>
      <c r="NA278" s="11"/>
      <c r="NB278" s="11"/>
      <c r="NC278" s="11"/>
      <c r="ND278" s="11"/>
      <c r="NE278" s="11"/>
      <c r="NF278" s="11"/>
      <c r="NG278" s="11"/>
      <c r="NH278" s="11"/>
      <c r="NI278" s="11"/>
      <c r="NJ278" s="11"/>
      <c r="NK278" s="11"/>
      <c r="NL278" s="11"/>
      <c r="NM278" s="11"/>
      <c r="NN278" s="11"/>
      <c r="NO278" s="11"/>
      <c r="NP278" s="11"/>
      <c r="NQ278" s="11"/>
      <c r="NR278" s="11"/>
      <c r="NS278" s="11"/>
      <c r="NT278" s="11"/>
      <c r="NU278" s="11"/>
      <c r="NV278" s="11"/>
      <c r="NW278" s="11"/>
      <c r="NX278" s="11"/>
      <c r="NY278" s="11"/>
      <c r="NZ278" s="11"/>
      <c r="OA278" s="11"/>
      <c r="OB278" s="11"/>
      <c r="OC278" s="11"/>
      <c r="OD278" s="11"/>
      <c r="OE278" s="11"/>
      <c r="OF278" s="11"/>
      <c r="OG278" s="11"/>
      <c r="OH278" s="11"/>
      <c r="OI278" s="11"/>
      <c r="OJ278" s="11"/>
      <c r="OK278" s="11"/>
      <c r="OL278" s="11"/>
      <c r="OM278" s="11"/>
      <c r="ON278" s="11"/>
      <c r="OO278" s="11"/>
      <c r="OP278" s="11"/>
      <c r="OQ278" s="11"/>
      <c r="OR278" s="11"/>
      <c r="OS278" s="11"/>
      <c r="OT278" s="11"/>
      <c r="OU278" s="11"/>
      <c r="OV278" s="11"/>
      <c r="OW278" s="11"/>
      <c r="OX278" s="11"/>
      <c r="OY278" s="11"/>
      <c r="OZ278" s="11"/>
      <c r="PA278" s="11"/>
      <c r="PB278" s="11"/>
      <c r="PC278" s="11"/>
      <c r="PD278" s="11"/>
      <c r="PE278" s="11"/>
      <c r="PF278" s="11"/>
      <c r="PG278" s="11"/>
      <c r="PH278" s="11"/>
      <c r="PI278" s="11"/>
      <c r="PJ278" s="11"/>
      <c r="PK278" s="11"/>
      <c r="PL278" s="11"/>
      <c r="PM278" s="11"/>
      <c r="PN278" s="11"/>
      <c r="PO278" s="11"/>
      <c r="PP278" s="11"/>
      <c r="PQ278" s="11"/>
      <c r="PR278" s="11"/>
      <c r="PS278" s="11"/>
      <c r="PT278" s="11"/>
      <c r="PU278" s="11"/>
      <c r="PV278" s="11"/>
      <c r="PW278" s="11"/>
      <c r="PX278" s="11"/>
      <c r="PY278" s="11"/>
      <c r="PZ278" s="11"/>
      <c r="QA278" s="11"/>
      <c r="QB278" s="11"/>
      <c r="QC278" s="11"/>
      <c r="QD278" s="11"/>
      <c r="QE278" s="11"/>
      <c r="QF278" s="11"/>
      <c r="QG278" s="11"/>
      <c r="QH278" s="11"/>
      <c r="QI278" s="11"/>
      <c r="QJ278" s="11"/>
      <c r="QK278" s="11"/>
      <c r="QL278" s="11"/>
      <c r="QM278" s="11"/>
      <c r="QN278" s="11"/>
      <c r="QO278" s="11"/>
      <c r="QP278" s="11"/>
      <c r="QQ278" s="11"/>
      <c r="QR278" s="11"/>
      <c r="QS278" s="11"/>
      <c r="QT278" s="11"/>
      <c r="QU278" s="11"/>
      <c r="QV278" s="11"/>
      <c r="QW278" s="11"/>
      <c r="QX278" s="11"/>
      <c r="QY278" s="11"/>
      <c r="QZ278" s="11"/>
      <c r="RA278" s="11"/>
      <c r="RB278" s="11"/>
      <c r="RC278" s="11"/>
      <c r="RD278" s="11"/>
      <c r="RE278" s="11"/>
      <c r="RF278" s="11"/>
      <c r="RG278" s="11"/>
      <c r="RH278" s="11"/>
      <c r="RI278" s="11"/>
      <c r="RJ278" s="11"/>
      <c r="RK278" s="11"/>
      <c r="RL278" s="11"/>
      <c r="RM278" s="11"/>
      <c r="RN278" s="11"/>
      <c r="RO278" s="11"/>
      <c r="RP278" s="11"/>
      <c r="RQ278" s="11"/>
      <c r="RR278" s="11"/>
      <c r="RS278" s="11"/>
      <c r="RT278" s="11"/>
      <c r="RU278" s="11"/>
      <c r="RV278" s="11"/>
      <c r="RW278" s="11"/>
      <c r="RX278" s="11"/>
      <c r="RY278" s="11"/>
      <c r="RZ278" s="11"/>
      <c r="SA278" s="11"/>
      <c r="SB278" s="11"/>
      <c r="SC278" s="11"/>
      <c r="SD278" s="11"/>
      <c r="SE278" s="11"/>
      <c r="SF278" s="11"/>
      <c r="SG278" s="11"/>
      <c r="SH278" s="11"/>
      <c r="SI278" s="11"/>
      <c r="SJ278" s="11"/>
      <c r="SK278" s="11"/>
      <c r="SL278" s="11"/>
      <c r="SM278" s="11"/>
      <c r="SN278" s="11"/>
      <c r="SO278" s="11"/>
      <c r="SP278" s="11"/>
      <c r="SQ278" s="11"/>
      <c r="SR278" s="11"/>
      <c r="SS278" s="11"/>
      <c r="ST278" s="11"/>
      <c r="SU278" s="11"/>
      <c r="SV278" s="11"/>
      <c r="SW278" s="11"/>
      <c r="SX278" s="11"/>
      <c r="SY278" s="11"/>
      <c r="SZ278" s="11"/>
      <c r="TA278" s="11"/>
      <c r="TB278" s="11"/>
      <c r="TC278" s="11"/>
      <c r="TD278" s="11"/>
      <c r="TE278" s="11"/>
      <c r="TF278" s="11"/>
      <c r="TG278" s="11"/>
      <c r="TH278" s="11"/>
      <c r="TI278" s="11"/>
      <c r="TJ278" s="11"/>
      <c r="TK278" s="11"/>
      <c r="TL278" s="11"/>
      <c r="TM278" s="11"/>
      <c r="TN278" s="11"/>
      <c r="TO278" s="11"/>
      <c r="TP278" s="11"/>
      <c r="TQ278" s="11"/>
      <c r="TR278" s="11"/>
      <c r="TS278" s="11"/>
      <c r="TT278" s="11"/>
      <c r="TU278" s="11"/>
      <c r="TV278" s="11"/>
      <c r="TW278" s="11"/>
      <c r="TX278" s="11"/>
      <c r="TY278" s="11"/>
      <c r="TZ278" s="11"/>
      <c r="UA278" s="11"/>
      <c r="UB278" s="11"/>
    </row>
    <row r="279" spans="1:548" s="34" customFormat="1" ht="12" customHeight="1" x14ac:dyDescent="0.2">
      <c r="A279" s="94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5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  <c r="JX279" s="11"/>
      <c r="JY279" s="11"/>
      <c r="JZ279" s="11"/>
      <c r="KA279" s="11"/>
      <c r="KB279" s="11"/>
      <c r="KC279" s="11"/>
      <c r="KD279" s="11"/>
      <c r="KE279" s="11"/>
      <c r="KF279" s="11"/>
      <c r="KG279" s="11"/>
      <c r="KH279" s="11"/>
      <c r="KI279" s="11"/>
      <c r="KJ279" s="11"/>
      <c r="KK279" s="11"/>
      <c r="KL279" s="11"/>
      <c r="KM279" s="11"/>
      <c r="KN279" s="11"/>
      <c r="KO279" s="11"/>
      <c r="KP279" s="11"/>
      <c r="KQ279" s="11"/>
      <c r="KR279" s="11"/>
      <c r="KS279" s="11"/>
      <c r="KT279" s="11"/>
      <c r="KU279" s="11"/>
      <c r="KV279" s="11"/>
      <c r="KW279" s="11"/>
      <c r="KX279" s="11"/>
      <c r="KY279" s="11"/>
      <c r="KZ279" s="11"/>
      <c r="LA279" s="11"/>
      <c r="LB279" s="11"/>
      <c r="LC279" s="11"/>
      <c r="LD279" s="11"/>
      <c r="LE279" s="11"/>
      <c r="LF279" s="11"/>
      <c r="LG279" s="11"/>
      <c r="LH279" s="11"/>
      <c r="LI279" s="11"/>
      <c r="LJ279" s="11"/>
      <c r="LK279" s="11"/>
      <c r="LL279" s="11"/>
      <c r="LM279" s="11"/>
      <c r="LN279" s="11"/>
      <c r="LO279" s="11"/>
      <c r="LP279" s="11"/>
      <c r="LQ279" s="11"/>
      <c r="LR279" s="11"/>
      <c r="LS279" s="11"/>
      <c r="LT279" s="11"/>
      <c r="LU279" s="11"/>
      <c r="LV279" s="11"/>
      <c r="LW279" s="11"/>
      <c r="LX279" s="11"/>
      <c r="LY279" s="11"/>
      <c r="LZ279" s="11"/>
      <c r="MA279" s="11"/>
      <c r="MB279" s="11"/>
      <c r="MC279" s="11"/>
      <c r="MD279" s="11"/>
      <c r="ME279" s="11"/>
      <c r="MF279" s="11"/>
      <c r="MG279" s="11"/>
      <c r="MH279" s="11"/>
      <c r="MI279" s="11"/>
      <c r="MJ279" s="11"/>
      <c r="MK279" s="11"/>
      <c r="ML279" s="11"/>
      <c r="MM279" s="11"/>
      <c r="MN279" s="11"/>
      <c r="MO279" s="11"/>
      <c r="MP279" s="11"/>
      <c r="MQ279" s="11"/>
      <c r="MR279" s="11"/>
      <c r="MS279" s="11"/>
      <c r="MT279" s="11"/>
      <c r="MU279" s="11"/>
      <c r="MV279" s="11"/>
      <c r="MW279" s="11"/>
      <c r="MX279" s="11"/>
      <c r="MY279" s="11"/>
      <c r="MZ279" s="11"/>
      <c r="NA279" s="11"/>
      <c r="NB279" s="11"/>
      <c r="NC279" s="11"/>
      <c r="ND279" s="11"/>
      <c r="NE279" s="11"/>
      <c r="NF279" s="11"/>
      <c r="NG279" s="11"/>
      <c r="NH279" s="11"/>
      <c r="NI279" s="11"/>
      <c r="NJ279" s="11"/>
      <c r="NK279" s="11"/>
      <c r="NL279" s="11"/>
      <c r="NM279" s="11"/>
      <c r="NN279" s="11"/>
      <c r="NO279" s="11"/>
      <c r="NP279" s="11"/>
      <c r="NQ279" s="11"/>
      <c r="NR279" s="11"/>
      <c r="NS279" s="11"/>
      <c r="NT279" s="11"/>
      <c r="NU279" s="11"/>
      <c r="NV279" s="11"/>
      <c r="NW279" s="11"/>
      <c r="NX279" s="11"/>
      <c r="NY279" s="11"/>
      <c r="NZ279" s="11"/>
      <c r="OA279" s="11"/>
      <c r="OB279" s="11"/>
      <c r="OC279" s="11"/>
      <c r="OD279" s="11"/>
      <c r="OE279" s="11"/>
      <c r="OF279" s="11"/>
      <c r="OG279" s="11"/>
      <c r="OH279" s="11"/>
      <c r="OI279" s="11"/>
      <c r="OJ279" s="11"/>
      <c r="OK279" s="11"/>
      <c r="OL279" s="11"/>
      <c r="OM279" s="11"/>
      <c r="ON279" s="11"/>
      <c r="OO279" s="11"/>
      <c r="OP279" s="11"/>
      <c r="OQ279" s="11"/>
      <c r="OR279" s="11"/>
      <c r="OS279" s="11"/>
      <c r="OT279" s="11"/>
      <c r="OU279" s="11"/>
      <c r="OV279" s="11"/>
      <c r="OW279" s="11"/>
      <c r="OX279" s="11"/>
      <c r="OY279" s="11"/>
      <c r="OZ279" s="11"/>
      <c r="PA279" s="11"/>
      <c r="PB279" s="11"/>
      <c r="PC279" s="11"/>
      <c r="PD279" s="11"/>
      <c r="PE279" s="11"/>
      <c r="PF279" s="11"/>
      <c r="PG279" s="11"/>
      <c r="PH279" s="11"/>
      <c r="PI279" s="11"/>
      <c r="PJ279" s="11"/>
      <c r="PK279" s="11"/>
      <c r="PL279" s="11"/>
      <c r="PM279" s="11"/>
      <c r="PN279" s="11"/>
      <c r="PO279" s="11"/>
      <c r="PP279" s="11"/>
      <c r="PQ279" s="11"/>
      <c r="PR279" s="11"/>
      <c r="PS279" s="11"/>
      <c r="PT279" s="11"/>
      <c r="PU279" s="11"/>
      <c r="PV279" s="11"/>
      <c r="PW279" s="11"/>
      <c r="PX279" s="11"/>
      <c r="PY279" s="11"/>
      <c r="PZ279" s="11"/>
      <c r="QA279" s="11"/>
      <c r="QB279" s="11"/>
      <c r="QC279" s="11"/>
      <c r="QD279" s="11"/>
      <c r="QE279" s="11"/>
      <c r="QF279" s="11"/>
      <c r="QG279" s="11"/>
      <c r="QH279" s="11"/>
      <c r="QI279" s="11"/>
      <c r="QJ279" s="11"/>
      <c r="QK279" s="11"/>
      <c r="QL279" s="11"/>
      <c r="QM279" s="11"/>
      <c r="QN279" s="11"/>
      <c r="QO279" s="11"/>
      <c r="QP279" s="11"/>
      <c r="QQ279" s="11"/>
      <c r="QR279" s="11"/>
      <c r="QS279" s="11"/>
      <c r="QT279" s="11"/>
      <c r="QU279" s="11"/>
      <c r="QV279" s="11"/>
      <c r="QW279" s="11"/>
      <c r="QX279" s="11"/>
      <c r="QY279" s="11"/>
      <c r="QZ279" s="11"/>
      <c r="RA279" s="11"/>
      <c r="RB279" s="11"/>
      <c r="RC279" s="11"/>
      <c r="RD279" s="11"/>
      <c r="RE279" s="11"/>
      <c r="RF279" s="11"/>
      <c r="RG279" s="11"/>
      <c r="RH279" s="11"/>
      <c r="RI279" s="11"/>
      <c r="RJ279" s="11"/>
      <c r="RK279" s="11"/>
      <c r="RL279" s="11"/>
      <c r="RM279" s="11"/>
      <c r="RN279" s="11"/>
      <c r="RO279" s="11"/>
      <c r="RP279" s="11"/>
      <c r="RQ279" s="11"/>
      <c r="RR279" s="11"/>
      <c r="RS279" s="11"/>
      <c r="RT279" s="11"/>
      <c r="RU279" s="11"/>
      <c r="RV279" s="11"/>
      <c r="RW279" s="11"/>
      <c r="RX279" s="11"/>
      <c r="RY279" s="11"/>
      <c r="RZ279" s="11"/>
      <c r="SA279" s="11"/>
      <c r="SB279" s="11"/>
      <c r="SC279" s="11"/>
      <c r="SD279" s="11"/>
      <c r="SE279" s="11"/>
      <c r="SF279" s="11"/>
      <c r="SG279" s="11"/>
      <c r="SH279" s="11"/>
      <c r="SI279" s="11"/>
      <c r="SJ279" s="11"/>
      <c r="SK279" s="11"/>
      <c r="SL279" s="11"/>
      <c r="SM279" s="11"/>
      <c r="SN279" s="11"/>
      <c r="SO279" s="11"/>
      <c r="SP279" s="11"/>
      <c r="SQ279" s="11"/>
      <c r="SR279" s="11"/>
      <c r="SS279" s="11"/>
      <c r="ST279" s="11"/>
      <c r="SU279" s="11"/>
      <c r="SV279" s="11"/>
      <c r="SW279" s="11"/>
      <c r="SX279" s="11"/>
      <c r="SY279" s="11"/>
      <c r="SZ279" s="11"/>
      <c r="TA279" s="11"/>
      <c r="TB279" s="11"/>
      <c r="TC279" s="11"/>
      <c r="TD279" s="11"/>
      <c r="TE279" s="11"/>
      <c r="TF279" s="11"/>
      <c r="TG279" s="11"/>
      <c r="TH279" s="11"/>
      <c r="TI279" s="11"/>
      <c r="TJ279" s="11"/>
      <c r="TK279" s="11"/>
      <c r="TL279" s="11"/>
      <c r="TM279" s="11"/>
      <c r="TN279" s="11"/>
      <c r="TO279" s="11"/>
      <c r="TP279" s="11"/>
      <c r="TQ279" s="11"/>
      <c r="TR279" s="11"/>
      <c r="TS279" s="11"/>
      <c r="TT279" s="11"/>
      <c r="TU279" s="11"/>
      <c r="TV279" s="11"/>
      <c r="TW279" s="11"/>
      <c r="TX279" s="11"/>
      <c r="TY279" s="11"/>
      <c r="TZ279" s="11"/>
      <c r="UA279" s="11"/>
      <c r="UB279" s="11"/>
    </row>
    <row r="280" spans="1:548" s="34" customFormat="1" ht="12" customHeight="1" x14ac:dyDescent="0.2">
      <c r="A280" s="94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5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  <c r="IY280" s="11"/>
      <c r="IZ280" s="11"/>
      <c r="JA280" s="11"/>
      <c r="JB280" s="11"/>
      <c r="JC280" s="11"/>
      <c r="JD280" s="11"/>
      <c r="JE280" s="11"/>
      <c r="JF280" s="11"/>
      <c r="JG280" s="11"/>
      <c r="JH280" s="11"/>
      <c r="JI280" s="11"/>
      <c r="JJ280" s="11"/>
      <c r="JK280" s="11"/>
      <c r="JL280" s="11"/>
      <c r="JM280" s="11"/>
      <c r="JN280" s="11"/>
      <c r="JO280" s="11"/>
      <c r="JP280" s="11"/>
      <c r="JQ280" s="11"/>
      <c r="JR280" s="11"/>
      <c r="JS280" s="11"/>
      <c r="JT280" s="11"/>
      <c r="JU280" s="11"/>
      <c r="JV280" s="11"/>
      <c r="JW280" s="11"/>
      <c r="JX280" s="11"/>
      <c r="JY280" s="11"/>
      <c r="JZ280" s="11"/>
      <c r="KA280" s="11"/>
      <c r="KB280" s="11"/>
      <c r="KC280" s="11"/>
      <c r="KD280" s="11"/>
      <c r="KE280" s="11"/>
      <c r="KF280" s="11"/>
      <c r="KG280" s="11"/>
      <c r="KH280" s="11"/>
      <c r="KI280" s="11"/>
      <c r="KJ280" s="11"/>
      <c r="KK280" s="11"/>
      <c r="KL280" s="11"/>
      <c r="KM280" s="11"/>
      <c r="KN280" s="11"/>
      <c r="KO280" s="11"/>
      <c r="KP280" s="11"/>
      <c r="KQ280" s="11"/>
      <c r="KR280" s="11"/>
      <c r="KS280" s="11"/>
      <c r="KT280" s="11"/>
      <c r="KU280" s="11"/>
      <c r="KV280" s="11"/>
      <c r="KW280" s="11"/>
      <c r="KX280" s="11"/>
      <c r="KY280" s="11"/>
      <c r="KZ280" s="11"/>
      <c r="LA280" s="11"/>
      <c r="LB280" s="11"/>
      <c r="LC280" s="11"/>
      <c r="LD280" s="11"/>
      <c r="LE280" s="11"/>
      <c r="LF280" s="11"/>
      <c r="LG280" s="11"/>
      <c r="LH280" s="11"/>
      <c r="LI280" s="11"/>
      <c r="LJ280" s="11"/>
      <c r="LK280" s="11"/>
      <c r="LL280" s="11"/>
      <c r="LM280" s="11"/>
      <c r="LN280" s="11"/>
      <c r="LO280" s="11"/>
      <c r="LP280" s="11"/>
      <c r="LQ280" s="11"/>
      <c r="LR280" s="11"/>
      <c r="LS280" s="11"/>
      <c r="LT280" s="11"/>
      <c r="LU280" s="11"/>
      <c r="LV280" s="11"/>
      <c r="LW280" s="11"/>
      <c r="LX280" s="11"/>
      <c r="LY280" s="11"/>
      <c r="LZ280" s="11"/>
      <c r="MA280" s="11"/>
      <c r="MB280" s="11"/>
      <c r="MC280" s="11"/>
      <c r="MD280" s="11"/>
      <c r="ME280" s="11"/>
      <c r="MF280" s="11"/>
      <c r="MG280" s="11"/>
      <c r="MH280" s="11"/>
      <c r="MI280" s="11"/>
      <c r="MJ280" s="11"/>
      <c r="MK280" s="11"/>
      <c r="ML280" s="11"/>
      <c r="MM280" s="11"/>
      <c r="MN280" s="11"/>
      <c r="MO280" s="11"/>
      <c r="MP280" s="11"/>
      <c r="MQ280" s="11"/>
      <c r="MR280" s="11"/>
      <c r="MS280" s="11"/>
      <c r="MT280" s="11"/>
      <c r="MU280" s="11"/>
      <c r="MV280" s="11"/>
      <c r="MW280" s="11"/>
      <c r="MX280" s="11"/>
      <c r="MY280" s="11"/>
      <c r="MZ280" s="11"/>
      <c r="NA280" s="11"/>
      <c r="NB280" s="11"/>
      <c r="NC280" s="11"/>
      <c r="ND280" s="11"/>
      <c r="NE280" s="11"/>
      <c r="NF280" s="11"/>
      <c r="NG280" s="11"/>
      <c r="NH280" s="11"/>
      <c r="NI280" s="11"/>
      <c r="NJ280" s="11"/>
      <c r="NK280" s="11"/>
      <c r="NL280" s="11"/>
      <c r="NM280" s="11"/>
      <c r="NN280" s="11"/>
      <c r="NO280" s="11"/>
      <c r="NP280" s="11"/>
      <c r="NQ280" s="11"/>
      <c r="NR280" s="11"/>
      <c r="NS280" s="11"/>
      <c r="NT280" s="11"/>
      <c r="NU280" s="11"/>
      <c r="NV280" s="11"/>
      <c r="NW280" s="11"/>
      <c r="NX280" s="11"/>
      <c r="NY280" s="11"/>
      <c r="NZ280" s="11"/>
      <c r="OA280" s="11"/>
      <c r="OB280" s="11"/>
      <c r="OC280" s="11"/>
      <c r="OD280" s="11"/>
      <c r="OE280" s="11"/>
      <c r="OF280" s="11"/>
      <c r="OG280" s="11"/>
      <c r="OH280" s="11"/>
      <c r="OI280" s="11"/>
      <c r="OJ280" s="11"/>
      <c r="OK280" s="11"/>
      <c r="OL280" s="11"/>
      <c r="OM280" s="11"/>
      <c r="ON280" s="11"/>
      <c r="OO280" s="11"/>
      <c r="OP280" s="11"/>
      <c r="OQ280" s="11"/>
      <c r="OR280" s="11"/>
      <c r="OS280" s="11"/>
      <c r="OT280" s="11"/>
      <c r="OU280" s="11"/>
      <c r="OV280" s="11"/>
      <c r="OW280" s="11"/>
      <c r="OX280" s="11"/>
      <c r="OY280" s="11"/>
      <c r="OZ280" s="11"/>
      <c r="PA280" s="11"/>
      <c r="PB280" s="11"/>
      <c r="PC280" s="11"/>
      <c r="PD280" s="11"/>
      <c r="PE280" s="11"/>
      <c r="PF280" s="11"/>
      <c r="PG280" s="11"/>
      <c r="PH280" s="11"/>
      <c r="PI280" s="11"/>
      <c r="PJ280" s="11"/>
      <c r="PK280" s="11"/>
      <c r="PL280" s="11"/>
      <c r="PM280" s="11"/>
      <c r="PN280" s="11"/>
      <c r="PO280" s="11"/>
      <c r="PP280" s="11"/>
      <c r="PQ280" s="11"/>
      <c r="PR280" s="11"/>
      <c r="PS280" s="11"/>
      <c r="PT280" s="11"/>
      <c r="PU280" s="11"/>
      <c r="PV280" s="11"/>
      <c r="PW280" s="11"/>
      <c r="PX280" s="11"/>
      <c r="PY280" s="11"/>
      <c r="PZ280" s="11"/>
      <c r="QA280" s="11"/>
      <c r="QB280" s="11"/>
      <c r="QC280" s="11"/>
      <c r="QD280" s="11"/>
      <c r="QE280" s="11"/>
      <c r="QF280" s="11"/>
      <c r="QG280" s="11"/>
      <c r="QH280" s="11"/>
      <c r="QI280" s="11"/>
      <c r="QJ280" s="11"/>
      <c r="QK280" s="11"/>
      <c r="QL280" s="11"/>
      <c r="QM280" s="11"/>
      <c r="QN280" s="11"/>
      <c r="QO280" s="11"/>
      <c r="QP280" s="11"/>
      <c r="QQ280" s="11"/>
      <c r="QR280" s="11"/>
      <c r="QS280" s="11"/>
      <c r="QT280" s="11"/>
      <c r="QU280" s="11"/>
      <c r="QV280" s="11"/>
      <c r="QW280" s="11"/>
      <c r="QX280" s="11"/>
      <c r="QY280" s="11"/>
      <c r="QZ280" s="11"/>
      <c r="RA280" s="11"/>
      <c r="RB280" s="11"/>
      <c r="RC280" s="11"/>
      <c r="RD280" s="11"/>
      <c r="RE280" s="11"/>
      <c r="RF280" s="11"/>
      <c r="RG280" s="11"/>
      <c r="RH280" s="11"/>
      <c r="RI280" s="11"/>
      <c r="RJ280" s="11"/>
      <c r="RK280" s="11"/>
      <c r="RL280" s="11"/>
      <c r="RM280" s="11"/>
      <c r="RN280" s="11"/>
      <c r="RO280" s="11"/>
      <c r="RP280" s="11"/>
      <c r="RQ280" s="11"/>
      <c r="RR280" s="11"/>
      <c r="RS280" s="11"/>
      <c r="RT280" s="11"/>
      <c r="RU280" s="11"/>
      <c r="RV280" s="11"/>
      <c r="RW280" s="11"/>
      <c r="RX280" s="11"/>
      <c r="RY280" s="11"/>
      <c r="RZ280" s="11"/>
      <c r="SA280" s="11"/>
      <c r="SB280" s="11"/>
      <c r="SC280" s="11"/>
      <c r="SD280" s="11"/>
      <c r="SE280" s="11"/>
      <c r="SF280" s="11"/>
      <c r="SG280" s="11"/>
      <c r="SH280" s="11"/>
      <c r="SI280" s="11"/>
      <c r="SJ280" s="11"/>
      <c r="SK280" s="11"/>
      <c r="SL280" s="11"/>
      <c r="SM280" s="11"/>
      <c r="SN280" s="11"/>
      <c r="SO280" s="11"/>
      <c r="SP280" s="11"/>
      <c r="SQ280" s="11"/>
      <c r="SR280" s="11"/>
      <c r="SS280" s="11"/>
      <c r="ST280" s="11"/>
      <c r="SU280" s="11"/>
      <c r="SV280" s="11"/>
      <c r="SW280" s="11"/>
      <c r="SX280" s="11"/>
      <c r="SY280" s="11"/>
      <c r="SZ280" s="11"/>
      <c r="TA280" s="11"/>
      <c r="TB280" s="11"/>
      <c r="TC280" s="11"/>
      <c r="TD280" s="11"/>
      <c r="TE280" s="11"/>
      <c r="TF280" s="11"/>
      <c r="TG280" s="11"/>
      <c r="TH280" s="11"/>
      <c r="TI280" s="11"/>
      <c r="TJ280" s="11"/>
      <c r="TK280" s="11"/>
      <c r="TL280" s="11"/>
      <c r="TM280" s="11"/>
      <c r="TN280" s="11"/>
      <c r="TO280" s="11"/>
      <c r="TP280" s="11"/>
      <c r="TQ280" s="11"/>
      <c r="TR280" s="11"/>
      <c r="TS280" s="11"/>
      <c r="TT280" s="11"/>
      <c r="TU280" s="11"/>
      <c r="TV280" s="11"/>
      <c r="TW280" s="11"/>
      <c r="TX280" s="11"/>
      <c r="TY280" s="11"/>
      <c r="TZ280" s="11"/>
      <c r="UA280" s="11"/>
      <c r="UB280" s="11"/>
    </row>
    <row r="281" spans="1:548" s="34" customFormat="1" ht="12" customHeight="1" x14ac:dyDescent="0.2">
      <c r="A281" s="94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5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  <c r="JN281" s="11"/>
      <c r="JO281" s="11"/>
      <c r="JP281" s="11"/>
      <c r="JQ281" s="11"/>
      <c r="JR281" s="11"/>
      <c r="JS281" s="11"/>
      <c r="JT281" s="11"/>
      <c r="JU281" s="11"/>
      <c r="JV281" s="11"/>
      <c r="JW281" s="11"/>
      <c r="JX281" s="11"/>
      <c r="JY281" s="11"/>
      <c r="JZ281" s="11"/>
      <c r="KA281" s="11"/>
      <c r="KB281" s="11"/>
      <c r="KC281" s="11"/>
      <c r="KD281" s="11"/>
      <c r="KE281" s="11"/>
      <c r="KF281" s="11"/>
      <c r="KG281" s="11"/>
      <c r="KH281" s="11"/>
      <c r="KI281" s="11"/>
      <c r="KJ281" s="11"/>
      <c r="KK281" s="11"/>
      <c r="KL281" s="11"/>
      <c r="KM281" s="11"/>
      <c r="KN281" s="11"/>
      <c r="KO281" s="11"/>
      <c r="KP281" s="11"/>
      <c r="KQ281" s="11"/>
      <c r="KR281" s="11"/>
      <c r="KS281" s="11"/>
      <c r="KT281" s="11"/>
      <c r="KU281" s="11"/>
      <c r="KV281" s="11"/>
      <c r="KW281" s="11"/>
      <c r="KX281" s="11"/>
      <c r="KY281" s="11"/>
      <c r="KZ281" s="11"/>
      <c r="LA281" s="11"/>
      <c r="LB281" s="11"/>
      <c r="LC281" s="11"/>
      <c r="LD281" s="11"/>
      <c r="LE281" s="11"/>
      <c r="LF281" s="11"/>
      <c r="LG281" s="11"/>
      <c r="LH281" s="11"/>
      <c r="LI281" s="11"/>
      <c r="LJ281" s="11"/>
      <c r="LK281" s="11"/>
      <c r="LL281" s="11"/>
      <c r="LM281" s="11"/>
      <c r="LN281" s="11"/>
      <c r="LO281" s="11"/>
      <c r="LP281" s="11"/>
      <c r="LQ281" s="11"/>
      <c r="LR281" s="11"/>
      <c r="LS281" s="11"/>
      <c r="LT281" s="11"/>
      <c r="LU281" s="11"/>
      <c r="LV281" s="11"/>
      <c r="LW281" s="11"/>
      <c r="LX281" s="11"/>
      <c r="LY281" s="11"/>
      <c r="LZ281" s="11"/>
      <c r="MA281" s="11"/>
      <c r="MB281" s="11"/>
      <c r="MC281" s="11"/>
      <c r="MD281" s="11"/>
      <c r="ME281" s="11"/>
      <c r="MF281" s="11"/>
      <c r="MG281" s="11"/>
      <c r="MH281" s="11"/>
      <c r="MI281" s="11"/>
      <c r="MJ281" s="11"/>
      <c r="MK281" s="11"/>
      <c r="ML281" s="11"/>
      <c r="MM281" s="11"/>
      <c r="MN281" s="11"/>
      <c r="MO281" s="11"/>
      <c r="MP281" s="11"/>
      <c r="MQ281" s="11"/>
      <c r="MR281" s="11"/>
      <c r="MS281" s="11"/>
      <c r="MT281" s="11"/>
      <c r="MU281" s="11"/>
      <c r="MV281" s="11"/>
      <c r="MW281" s="11"/>
      <c r="MX281" s="11"/>
      <c r="MY281" s="11"/>
      <c r="MZ281" s="11"/>
      <c r="NA281" s="11"/>
      <c r="NB281" s="11"/>
      <c r="NC281" s="11"/>
      <c r="ND281" s="11"/>
      <c r="NE281" s="11"/>
      <c r="NF281" s="11"/>
      <c r="NG281" s="11"/>
      <c r="NH281" s="11"/>
      <c r="NI281" s="11"/>
      <c r="NJ281" s="11"/>
      <c r="NK281" s="11"/>
      <c r="NL281" s="11"/>
      <c r="NM281" s="11"/>
      <c r="NN281" s="11"/>
      <c r="NO281" s="11"/>
      <c r="NP281" s="11"/>
      <c r="NQ281" s="11"/>
      <c r="NR281" s="11"/>
      <c r="NS281" s="11"/>
      <c r="NT281" s="11"/>
      <c r="NU281" s="11"/>
      <c r="NV281" s="11"/>
      <c r="NW281" s="11"/>
      <c r="NX281" s="11"/>
      <c r="NY281" s="11"/>
      <c r="NZ281" s="11"/>
      <c r="OA281" s="11"/>
      <c r="OB281" s="11"/>
      <c r="OC281" s="11"/>
      <c r="OD281" s="11"/>
      <c r="OE281" s="11"/>
      <c r="OF281" s="11"/>
      <c r="OG281" s="11"/>
      <c r="OH281" s="11"/>
      <c r="OI281" s="11"/>
      <c r="OJ281" s="11"/>
      <c r="OK281" s="11"/>
      <c r="OL281" s="11"/>
      <c r="OM281" s="11"/>
      <c r="ON281" s="11"/>
      <c r="OO281" s="11"/>
      <c r="OP281" s="11"/>
      <c r="OQ281" s="11"/>
      <c r="OR281" s="11"/>
      <c r="OS281" s="11"/>
      <c r="OT281" s="11"/>
      <c r="OU281" s="11"/>
      <c r="OV281" s="11"/>
      <c r="OW281" s="11"/>
      <c r="OX281" s="11"/>
      <c r="OY281" s="11"/>
      <c r="OZ281" s="11"/>
      <c r="PA281" s="11"/>
      <c r="PB281" s="11"/>
      <c r="PC281" s="11"/>
      <c r="PD281" s="11"/>
      <c r="PE281" s="11"/>
      <c r="PF281" s="11"/>
      <c r="PG281" s="11"/>
      <c r="PH281" s="11"/>
      <c r="PI281" s="11"/>
      <c r="PJ281" s="11"/>
      <c r="PK281" s="11"/>
      <c r="PL281" s="11"/>
      <c r="PM281" s="11"/>
      <c r="PN281" s="11"/>
      <c r="PO281" s="11"/>
      <c r="PP281" s="11"/>
      <c r="PQ281" s="11"/>
      <c r="PR281" s="11"/>
      <c r="PS281" s="11"/>
      <c r="PT281" s="11"/>
      <c r="PU281" s="11"/>
      <c r="PV281" s="11"/>
      <c r="PW281" s="11"/>
      <c r="PX281" s="11"/>
      <c r="PY281" s="11"/>
      <c r="PZ281" s="11"/>
      <c r="QA281" s="11"/>
      <c r="QB281" s="11"/>
      <c r="QC281" s="11"/>
      <c r="QD281" s="11"/>
      <c r="QE281" s="11"/>
      <c r="QF281" s="11"/>
      <c r="QG281" s="11"/>
      <c r="QH281" s="11"/>
      <c r="QI281" s="11"/>
      <c r="QJ281" s="11"/>
      <c r="QK281" s="11"/>
      <c r="QL281" s="11"/>
      <c r="QM281" s="11"/>
      <c r="QN281" s="11"/>
      <c r="QO281" s="11"/>
      <c r="QP281" s="11"/>
      <c r="QQ281" s="11"/>
      <c r="QR281" s="11"/>
      <c r="QS281" s="11"/>
      <c r="QT281" s="11"/>
      <c r="QU281" s="11"/>
      <c r="QV281" s="11"/>
      <c r="QW281" s="11"/>
      <c r="QX281" s="11"/>
      <c r="QY281" s="11"/>
      <c r="QZ281" s="11"/>
      <c r="RA281" s="11"/>
      <c r="RB281" s="11"/>
      <c r="RC281" s="11"/>
      <c r="RD281" s="11"/>
      <c r="RE281" s="11"/>
      <c r="RF281" s="11"/>
      <c r="RG281" s="11"/>
      <c r="RH281" s="11"/>
      <c r="RI281" s="11"/>
      <c r="RJ281" s="11"/>
      <c r="RK281" s="11"/>
      <c r="RL281" s="11"/>
      <c r="RM281" s="11"/>
      <c r="RN281" s="11"/>
      <c r="RO281" s="11"/>
      <c r="RP281" s="11"/>
      <c r="RQ281" s="11"/>
      <c r="RR281" s="11"/>
      <c r="RS281" s="11"/>
      <c r="RT281" s="11"/>
      <c r="RU281" s="11"/>
      <c r="RV281" s="11"/>
      <c r="RW281" s="11"/>
      <c r="RX281" s="11"/>
      <c r="RY281" s="11"/>
      <c r="RZ281" s="11"/>
      <c r="SA281" s="11"/>
      <c r="SB281" s="11"/>
      <c r="SC281" s="11"/>
      <c r="SD281" s="11"/>
      <c r="SE281" s="11"/>
      <c r="SF281" s="11"/>
      <c r="SG281" s="11"/>
      <c r="SH281" s="11"/>
      <c r="SI281" s="11"/>
      <c r="SJ281" s="11"/>
      <c r="SK281" s="11"/>
      <c r="SL281" s="11"/>
      <c r="SM281" s="11"/>
      <c r="SN281" s="11"/>
      <c r="SO281" s="11"/>
      <c r="SP281" s="11"/>
      <c r="SQ281" s="11"/>
      <c r="SR281" s="11"/>
      <c r="SS281" s="11"/>
      <c r="ST281" s="11"/>
      <c r="SU281" s="11"/>
      <c r="SV281" s="11"/>
      <c r="SW281" s="11"/>
      <c r="SX281" s="11"/>
      <c r="SY281" s="11"/>
      <c r="SZ281" s="11"/>
      <c r="TA281" s="11"/>
      <c r="TB281" s="11"/>
      <c r="TC281" s="11"/>
      <c r="TD281" s="11"/>
      <c r="TE281" s="11"/>
      <c r="TF281" s="11"/>
      <c r="TG281" s="11"/>
      <c r="TH281" s="11"/>
      <c r="TI281" s="11"/>
      <c r="TJ281" s="11"/>
      <c r="TK281" s="11"/>
      <c r="TL281" s="11"/>
      <c r="TM281" s="11"/>
      <c r="TN281" s="11"/>
      <c r="TO281" s="11"/>
      <c r="TP281" s="11"/>
      <c r="TQ281" s="11"/>
      <c r="TR281" s="11"/>
      <c r="TS281" s="11"/>
      <c r="TT281" s="11"/>
      <c r="TU281" s="11"/>
      <c r="TV281" s="11"/>
      <c r="TW281" s="11"/>
      <c r="TX281" s="11"/>
      <c r="TY281" s="11"/>
      <c r="TZ281" s="11"/>
      <c r="UA281" s="11"/>
      <c r="UB281" s="11"/>
    </row>
    <row r="282" spans="1:548" s="34" customFormat="1" ht="12" customHeight="1" x14ac:dyDescent="0.2">
      <c r="A282" s="94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5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  <c r="JW282" s="11"/>
      <c r="JX282" s="11"/>
      <c r="JY282" s="11"/>
      <c r="JZ282" s="11"/>
      <c r="KA282" s="11"/>
      <c r="KB282" s="11"/>
      <c r="KC282" s="11"/>
      <c r="KD282" s="11"/>
      <c r="KE282" s="11"/>
      <c r="KF282" s="11"/>
      <c r="KG282" s="11"/>
      <c r="KH282" s="11"/>
      <c r="KI282" s="11"/>
      <c r="KJ282" s="11"/>
      <c r="KK282" s="11"/>
      <c r="KL282" s="11"/>
      <c r="KM282" s="11"/>
      <c r="KN282" s="11"/>
      <c r="KO282" s="11"/>
      <c r="KP282" s="11"/>
      <c r="KQ282" s="11"/>
      <c r="KR282" s="11"/>
      <c r="KS282" s="11"/>
      <c r="KT282" s="11"/>
      <c r="KU282" s="11"/>
      <c r="KV282" s="11"/>
      <c r="KW282" s="11"/>
      <c r="KX282" s="11"/>
      <c r="KY282" s="11"/>
      <c r="KZ282" s="11"/>
      <c r="LA282" s="11"/>
      <c r="LB282" s="11"/>
      <c r="LC282" s="11"/>
      <c r="LD282" s="11"/>
      <c r="LE282" s="11"/>
      <c r="LF282" s="11"/>
      <c r="LG282" s="11"/>
      <c r="LH282" s="11"/>
      <c r="LI282" s="11"/>
      <c r="LJ282" s="11"/>
      <c r="LK282" s="11"/>
      <c r="LL282" s="11"/>
      <c r="LM282" s="11"/>
      <c r="LN282" s="11"/>
      <c r="LO282" s="11"/>
      <c r="LP282" s="11"/>
      <c r="LQ282" s="11"/>
      <c r="LR282" s="11"/>
      <c r="LS282" s="11"/>
      <c r="LT282" s="11"/>
      <c r="LU282" s="11"/>
      <c r="LV282" s="11"/>
      <c r="LW282" s="11"/>
      <c r="LX282" s="11"/>
      <c r="LY282" s="11"/>
      <c r="LZ282" s="11"/>
      <c r="MA282" s="11"/>
      <c r="MB282" s="11"/>
      <c r="MC282" s="11"/>
      <c r="MD282" s="11"/>
      <c r="ME282" s="11"/>
      <c r="MF282" s="11"/>
      <c r="MG282" s="11"/>
      <c r="MH282" s="11"/>
      <c r="MI282" s="11"/>
      <c r="MJ282" s="11"/>
      <c r="MK282" s="11"/>
      <c r="ML282" s="11"/>
      <c r="MM282" s="11"/>
      <c r="MN282" s="11"/>
      <c r="MO282" s="11"/>
      <c r="MP282" s="11"/>
      <c r="MQ282" s="11"/>
      <c r="MR282" s="11"/>
      <c r="MS282" s="11"/>
      <c r="MT282" s="11"/>
      <c r="MU282" s="11"/>
      <c r="MV282" s="11"/>
      <c r="MW282" s="11"/>
      <c r="MX282" s="11"/>
      <c r="MY282" s="11"/>
      <c r="MZ282" s="11"/>
      <c r="NA282" s="11"/>
      <c r="NB282" s="11"/>
      <c r="NC282" s="11"/>
      <c r="ND282" s="11"/>
      <c r="NE282" s="11"/>
      <c r="NF282" s="11"/>
      <c r="NG282" s="11"/>
      <c r="NH282" s="11"/>
      <c r="NI282" s="11"/>
      <c r="NJ282" s="11"/>
      <c r="NK282" s="11"/>
      <c r="NL282" s="11"/>
      <c r="NM282" s="11"/>
      <c r="NN282" s="11"/>
      <c r="NO282" s="11"/>
      <c r="NP282" s="11"/>
      <c r="NQ282" s="11"/>
      <c r="NR282" s="11"/>
      <c r="NS282" s="11"/>
      <c r="NT282" s="11"/>
      <c r="NU282" s="11"/>
      <c r="NV282" s="11"/>
      <c r="NW282" s="11"/>
      <c r="NX282" s="11"/>
      <c r="NY282" s="11"/>
      <c r="NZ282" s="11"/>
      <c r="OA282" s="11"/>
      <c r="OB282" s="11"/>
      <c r="OC282" s="11"/>
      <c r="OD282" s="11"/>
      <c r="OE282" s="11"/>
      <c r="OF282" s="11"/>
      <c r="OG282" s="11"/>
      <c r="OH282" s="11"/>
      <c r="OI282" s="11"/>
      <c r="OJ282" s="11"/>
      <c r="OK282" s="11"/>
      <c r="OL282" s="11"/>
      <c r="OM282" s="11"/>
      <c r="ON282" s="11"/>
      <c r="OO282" s="11"/>
      <c r="OP282" s="11"/>
      <c r="OQ282" s="11"/>
      <c r="OR282" s="11"/>
      <c r="OS282" s="11"/>
      <c r="OT282" s="11"/>
      <c r="OU282" s="11"/>
      <c r="OV282" s="11"/>
      <c r="OW282" s="11"/>
      <c r="OX282" s="11"/>
      <c r="OY282" s="11"/>
      <c r="OZ282" s="11"/>
      <c r="PA282" s="11"/>
      <c r="PB282" s="11"/>
      <c r="PC282" s="11"/>
      <c r="PD282" s="11"/>
      <c r="PE282" s="11"/>
      <c r="PF282" s="11"/>
      <c r="PG282" s="11"/>
      <c r="PH282" s="11"/>
      <c r="PI282" s="11"/>
      <c r="PJ282" s="11"/>
      <c r="PK282" s="11"/>
      <c r="PL282" s="11"/>
      <c r="PM282" s="11"/>
      <c r="PN282" s="11"/>
      <c r="PO282" s="11"/>
      <c r="PP282" s="11"/>
      <c r="PQ282" s="11"/>
      <c r="PR282" s="11"/>
      <c r="PS282" s="11"/>
      <c r="PT282" s="11"/>
      <c r="PU282" s="11"/>
      <c r="PV282" s="11"/>
      <c r="PW282" s="11"/>
      <c r="PX282" s="11"/>
      <c r="PY282" s="11"/>
      <c r="PZ282" s="11"/>
      <c r="QA282" s="11"/>
      <c r="QB282" s="11"/>
      <c r="QC282" s="11"/>
      <c r="QD282" s="11"/>
      <c r="QE282" s="11"/>
      <c r="QF282" s="11"/>
      <c r="QG282" s="11"/>
      <c r="QH282" s="11"/>
      <c r="QI282" s="11"/>
      <c r="QJ282" s="11"/>
      <c r="QK282" s="11"/>
      <c r="QL282" s="11"/>
      <c r="QM282" s="11"/>
      <c r="QN282" s="11"/>
      <c r="QO282" s="11"/>
      <c r="QP282" s="11"/>
      <c r="QQ282" s="11"/>
      <c r="QR282" s="11"/>
      <c r="QS282" s="11"/>
      <c r="QT282" s="11"/>
      <c r="QU282" s="11"/>
      <c r="QV282" s="11"/>
      <c r="QW282" s="11"/>
      <c r="QX282" s="11"/>
      <c r="QY282" s="11"/>
      <c r="QZ282" s="11"/>
      <c r="RA282" s="11"/>
      <c r="RB282" s="11"/>
      <c r="RC282" s="11"/>
      <c r="RD282" s="11"/>
      <c r="RE282" s="11"/>
      <c r="RF282" s="11"/>
      <c r="RG282" s="11"/>
      <c r="RH282" s="11"/>
      <c r="RI282" s="11"/>
      <c r="RJ282" s="11"/>
      <c r="RK282" s="11"/>
      <c r="RL282" s="11"/>
      <c r="RM282" s="11"/>
      <c r="RN282" s="11"/>
      <c r="RO282" s="11"/>
      <c r="RP282" s="11"/>
      <c r="RQ282" s="11"/>
      <c r="RR282" s="11"/>
      <c r="RS282" s="11"/>
      <c r="RT282" s="11"/>
      <c r="RU282" s="11"/>
      <c r="RV282" s="11"/>
      <c r="RW282" s="11"/>
      <c r="RX282" s="11"/>
      <c r="RY282" s="11"/>
      <c r="RZ282" s="11"/>
      <c r="SA282" s="11"/>
      <c r="SB282" s="11"/>
      <c r="SC282" s="11"/>
      <c r="SD282" s="11"/>
      <c r="SE282" s="11"/>
      <c r="SF282" s="11"/>
      <c r="SG282" s="11"/>
      <c r="SH282" s="11"/>
      <c r="SI282" s="11"/>
      <c r="SJ282" s="11"/>
      <c r="SK282" s="11"/>
      <c r="SL282" s="11"/>
      <c r="SM282" s="11"/>
      <c r="SN282" s="11"/>
      <c r="SO282" s="11"/>
      <c r="SP282" s="11"/>
      <c r="SQ282" s="11"/>
      <c r="SR282" s="11"/>
      <c r="SS282" s="11"/>
      <c r="ST282" s="11"/>
      <c r="SU282" s="11"/>
      <c r="SV282" s="11"/>
      <c r="SW282" s="11"/>
      <c r="SX282" s="11"/>
      <c r="SY282" s="11"/>
      <c r="SZ282" s="11"/>
      <c r="TA282" s="11"/>
      <c r="TB282" s="11"/>
      <c r="TC282" s="11"/>
      <c r="TD282" s="11"/>
      <c r="TE282" s="11"/>
      <c r="TF282" s="11"/>
      <c r="TG282" s="11"/>
      <c r="TH282" s="11"/>
      <c r="TI282" s="11"/>
      <c r="TJ282" s="11"/>
      <c r="TK282" s="11"/>
      <c r="TL282" s="11"/>
      <c r="TM282" s="11"/>
      <c r="TN282" s="11"/>
      <c r="TO282" s="11"/>
      <c r="TP282" s="11"/>
      <c r="TQ282" s="11"/>
      <c r="TR282" s="11"/>
      <c r="TS282" s="11"/>
      <c r="TT282" s="11"/>
      <c r="TU282" s="11"/>
      <c r="TV282" s="11"/>
      <c r="TW282" s="11"/>
      <c r="TX282" s="11"/>
      <c r="TY282" s="11"/>
      <c r="TZ282" s="11"/>
      <c r="UA282" s="11"/>
      <c r="UB282" s="11"/>
    </row>
    <row r="283" spans="1:548" s="34" customFormat="1" ht="12" customHeight="1" x14ac:dyDescent="0.2">
      <c r="A283" s="94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5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  <c r="IY283" s="11"/>
      <c r="IZ283" s="11"/>
      <c r="JA283" s="11"/>
      <c r="JB283" s="11"/>
      <c r="JC283" s="11"/>
      <c r="JD283" s="11"/>
      <c r="JE283" s="11"/>
      <c r="JF283" s="11"/>
      <c r="JG283" s="11"/>
      <c r="JH283" s="11"/>
      <c r="JI283" s="11"/>
      <c r="JJ283" s="11"/>
      <c r="JK283" s="11"/>
      <c r="JL283" s="11"/>
      <c r="JM283" s="11"/>
      <c r="JN283" s="11"/>
      <c r="JO283" s="11"/>
      <c r="JP283" s="11"/>
      <c r="JQ283" s="11"/>
      <c r="JR283" s="11"/>
      <c r="JS283" s="11"/>
      <c r="JT283" s="11"/>
      <c r="JU283" s="11"/>
      <c r="JV283" s="11"/>
      <c r="JW283" s="11"/>
      <c r="JX283" s="11"/>
      <c r="JY283" s="11"/>
      <c r="JZ283" s="11"/>
      <c r="KA283" s="11"/>
      <c r="KB283" s="11"/>
      <c r="KC283" s="11"/>
      <c r="KD283" s="11"/>
      <c r="KE283" s="11"/>
      <c r="KF283" s="11"/>
      <c r="KG283" s="11"/>
      <c r="KH283" s="11"/>
      <c r="KI283" s="11"/>
      <c r="KJ283" s="11"/>
      <c r="KK283" s="11"/>
      <c r="KL283" s="11"/>
      <c r="KM283" s="11"/>
      <c r="KN283" s="11"/>
      <c r="KO283" s="11"/>
      <c r="KP283" s="11"/>
      <c r="KQ283" s="11"/>
      <c r="KR283" s="11"/>
      <c r="KS283" s="11"/>
      <c r="KT283" s="11"/>
      <c r="KU283" s="11"/>
      <c r="KV283" s="11"/>
      <c r="KW283" s="11"/>
      <c r="KX283" s="11"/>
      <c r="KY283" s="11"/>
      <c r="KZ283" s="11"/>
      <c r="LA283" s="11"/>
      <c r="LB283" s="11"/>
      <c r="LC283" s="11"/>
      <c r="LD283" s="11"/>
      <c r="LE283" s="11"/>
      <c r="LF283" s="11"/>
      <c r="LG283" s="11"/>
      <c r="LH283" s="11"/>
      <c r="LI283" s="11"/>
      <c r="LJ283" s="11"/>
      <c r="LK283" s="11"/>
      <c r="LL283" s="11"/>
      <c r="LM283" s="11"/>
      <c r="LN283" s="11"/>
      <c r="LO283" s="11"/>
      <c r="LP283" s="11"/>
      <c r="LQ283" s="11"/>
      <c r="LR283" s="11"/>
      <c r="LS283" s="11"/>
      <c r="LT283" s="11"/>
      <c r="LU283" s="11"/>
      <c r="LV283" s="11"/>
      <c r="LW283" s="11"/>
      <c r="LX283" s="11"/>
      <c r="LY283" s="11"/>
      <c r="LZ283" s="11"/>
      <c r="MA283" s="11"/>
      <c r="MB283" s="11"/>
      <c r="MC283" s="11"/>
      <c r="MD283" s="11"/>
      <c r="ME283" s="11"/>
      <c r="MF283" s="11"/>
      <c r="MG283" s="11"/>
      <c r="MH283" s="11"/>
      <c r="MI283" s="11"/>
      <c r="MJ283" s="11"/>
      <c r="MK283" s="11"/>
      <c r="ML283" s="11"/>
      <c r="MM283" s="11"/>
      <c r="MN283" s="11"/>
      <c r="MO283" s="11"/>
      <c r="MP283" s="11"/>
      <c r="MQ283" s="11"/>
      <c r="MR283" s="11"/>
      <c r="MS283" s="11"/>
      <c r="MT283" s="11"/>
      <c r="MU283" s="11"/>
      <c r="MV283" s="11"/>
      <c r="MW283" s="11"/>
      <c r="MX283" s="11"/>
      <c r="MY283" s="11"/>
      <c r="MZ283" s="11"/>
      <c r="NA283" s="11"/>
      <c r="NB283" s="11"/>
      <c r="NC283" s="11"/>
      <c r="ND283" s="11"/>
      <c r="NE283" s="11"/>
      <c r="NF283" s="11"/>
      <c r="NG283" s="11"/>
      <c r="NH283" s="11"/>
      <c r="NI283" s="11"/>
      <c r="NJ283" s="11"/>
      <c r="NK283" s="11"/>
      <c r="NL283" s="11"/>
      <c r="NM283" s="11"/>
      <c r="NN283" s="11"/>
      <c r="NO283" s="11"/>
      <c r="NP283" s="11"/>
      <c r="NQ283" s="11"/>
      <c r="NR283" s="11"/>
      <c r="NS283" s="11"/>
      <c r="NT283" s="11"/>
      <c r="NU283" s="11"/>
      <c r="NV283" s="11"/>
      <c r="NW283" s="11"/>
      <c r="NX283" s="11"/>
      <c r="NY283" s="11"/>
      <c r="NZ283" s="11"/>
      <c r="OA283" s="11"/>
      <c r="OB283" s="11"/>
      <c r="OC283" s="11"/>
      <c r="OD283" s="11"/>
      <c r="OE283" s="11"/>
      <c r="OF283" s="11"/>
      <c r="OG283" s="11"/>
      <c r="OH283" s="11"/>
      <c r="OI283" s="11"/>
      <c r="OJ283" s="11"/>
      <c r="OK283" s="11"/>
      <c r="OL283" s="11"/>
      <c r="OM283" s="11"/>
      <c r="ON283" s="11"/>
      <c r="OO283" s="11"/>
      <c r="OP283" s="11"/>
      <c r="OQ283" s="11"/>
      <c r="OR283" s="11"/>
      <c r="OS283" s="11"/>
      <c r="OT283" s="11"/>
      <c r="OU283" s="11"/>
      <c r="OV283" s="11"/>
      <c r="OW283" s="11"/>
      <c r="OX283" s="11"/>
      <c r="OY283" s="11"/>
      <c r="OZ283" s="11"/>
      <c r="PA283" s="11"/>
      <c r="PB283" s="11"/>
      <c r="PC283" s="11"/>
      <c r="PD283" s="11"/>
      <c r="PE283" s="11"/>
      <c r="PF283" s="11"/>
      <c r="PG283" s="11"/>
      <c r="PH283" s="11"/>
      <c r="PI283" s="11"/>
      <c r="PJ283" s="11"/>
      <c r="PK283" s="11"/>
      <c r="PL283" s="11"/>
      <c r="PM283" s="11"/>
      <c r="PN283" s="11"/>
      <c r="PO283" s="11"/>
      <c r="PP283" s="11"/>
      <c r="PQ283" s="11"/>
      <c r="PR283" s="11"/>
      <c r="PS283" s="11"/>
      <c r="PT283" s="11"/>
      <c r="PU283" s="11"/>
      <c r="PV283" s="11"/>
      <c r="PW283" s="11"/>
      <c r="PX283" s="11"/>
      <c r="PY283" s="11"/>
      <c r="PZ283" s="11"/>
      <c r="QA283" s="11"/>
      <c r="QB283" s="11"/>
      <c r="QC283" s="11"/>
      <c r="QD283" s="11"/>
      <c r="QE283" s="11"/>
      <c r="QF283" s="11"/>
      <c r="QG283" s="11"/>
      <c r="QH283" s="11"/>
      <c r="QI283" s="11"/>
      <c r="QJ283" s="11"/>
      <c r="QK283" s="11"/>
      <c r="QL283" s="11"/>
      <c r="QM283" s="11"/>
      <c r="QN283" s="11"/>
      <c r="QO283" s="11"/>
      <c r="QP283" s="11"/>
      <c r="QQ283" s="11"/>
      <c r="QR283" s="11"/>
      <c r="QS283" s="11"/>
      <c r="QT283" s="11"/>
      <c r="QU283" s="11"/>
      <c r="QV283" s="11"/>
      <c r="QW283" s="11"/>
      <c r="QX283" s="11"/>
      <c r="QY283" s="11"/>
      <c r="QZ283" s="11"/>
      <c r="RA283" s="11"/>
      <c r="RB283" s="11"/>
      <c r="RC283" s="11"/>
      <c r="RD283" s="11"/>
      <c r="RE283" s="11"/>
      <c r="RF283" s="11"/>
      <c r="RG283" s="11"/>
      <c r="RH283" s="11"/>
      <c r="RI283" s="11"/>
      <c r="RJ283" s="11"/>
      <c r="RK283" s="11"/>
      <c r="RL283" s="11"/>
      <c r="RM283" s="11"/>
      <c r="RN283" s="11"/>
      <c r="RO283" s="11"/>
      <c r="RP283" s="11"/>
      <c r="RQ283" s="11"/>
      <c r="RR283" s="11"/>
      <c r="RS283" s="11"/>
      <c r="RT283" s="11"/>
      <c r="RU283" s="11"/>
      <c r="RV283" s="11"/>
      <c r="RW283" s="11"/>
      <c r="RX283" s="11"/>
      <c r="RY283" s="11"/>
      <c r="RZ283" s="11"/>
      <c r="SA283" s="11"/>
      <c r="SB283" s="11"/>
      <c r="SC283" s="11"/>
      <c r="SD283" s="11"/>
      <c r="SE283" s="11"/>
      <c r="SF283" s="11"/>
      <c r="SG283" s="11"/>
      <c r="SH283" s="11"/>
      <c r="SI283" s="11"/>
      <c r="SJ283" s="11"/>
      <c r="SK283" s="11"/>
      <c r="SL283" s="11"/>
      <c r="SM283" s="11"/>
      <c r="SN283" s="11"/>
      <c r="SO283" s="11"/>
      <c r="SP283" s="11"/>
      <c r="SQ283" s="11"/>
      <c r="SR283" s="11"/>
      <c r="SS283" s="11"/>
      <c r="ST283" s="11"/>
      <c r="SU283" s="11"/>
      <c r="SV283" s="11"/>
      <c r="SW283" s="11"/>
      <c r="SX283" s="11"/>
      <c r="SY283" s="11"/>
      <c r="SZ283" s="11"/>
      <c r="TA283" s="11"/>
      <c r="TB283" s="11"/>
      <c r="TC283" s="11"/>
      <c r="TD283" s="11"/>
      <c r="TE283" s="11"/>
      <c r="TF283" s="11"/>
      <c r="TG283" s="11"/>
      <c r="TH283" s="11"/>
      <c r="TI283" s="11"/>
      <c r="TJ283" s="11"/>
      <c r="TK283" s="11"/>
      <c r="TL283" s="11"/>
      <c r="TM283" s="11"/>
      <c r="TN283" s="11"/>
      <c r="TO283" s="11"/>
      <c r="TP283" s="11"/>
      <c r="TQ283" s="11"/>
      <c r="TR283" s="11"/>
      <c r="TS283" s="11"/>
      <c r="TT283" s="11"/>
      <c r="TU283" s="11"/>
      <c r="TV283" s="11"/>
      <c r="TW283" s="11"/>
      <c r="TX283" s="11"/>
      <c r="TY283" s="11"/>
      <c r="TZ283" s="11"/>
      <c r="UA283" s="11"/>
      <c r="UB283" s="11"/>
    </row>
    <row r="284" spans="1:548" s="34" customFormat="1" ht="12" customHeight="1" x14ac:dyDescent="0.2">
      <c r="A284" s="94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IR284" s="11"/>
      <c r="IS284" s="11"/>
      <c r="IT284" s="11"/>
      <c r="IU284" s="11"/>
      <c r="IV284" s="11"/>
      <c r="IW284" s="11"/>
      <c r="IX284" s="11"/>
      <c r="IY284" s="11"/>
      <c r="IZ284" s="11"/>
      <c r="JA284" s="11"/>
      <c r="JB284" s="11"/>
      <c r="JC284" s="11"/>
      <c r="JD284" s="11"/>
      <c r="JE284" s="11"/>
      <c r="JF284" s="11"/>
      <c r="JG284" s="11"/>
      <c r="JH284" s="11"/>
      <c r="JI284" s="11"/>
      <c r="JJ284" s="11"/>
      <c r="JK284" s="11"/>
      <c r="JL284" s="11"/>
      <c r="JM284" s="11"/>
      <c r="JN284" s="11"/>
      <c r="JO284" s="11"/>
      <c r="JP284" s="11"/>
      <c r="JQ284" s="11"/>
      <c r="JR284" s="11"/>
      <c r="JS284" s="11"/>
      <c r="JT284" s="11"/>
      <c r="JU284" s="11"/>
      <c r="JV284" s="11"/>
      <c r="JW284" s="11"/>
      <c r="JX284" s="11"/>
      <c r="JY284" s="11"/>
      <c r="JZ284" s="11"/>
      <c r="KA284" s="11"/>
      <c r="KB284" s="11"/>
      <c r="KC284" s="11"/>
      <c r="KD284" s="11"/>
      <c r="KE284" s="11"/>
      <c r="KF284" s="11"/>
      <c r="KG284" s="11"/>
      <c r="KH284" s="11"/>
      <c r="KI284" s="11"/>
      <c r="KJ284" s="11"/>
      <c r="KK284" s="11"/>
      <c r="KL284" s="11"/>
      <c r="KM284" s="11"/>
      <c r="KN284" s="11"/>
      <c r="KO284" s="11"/>
      <c r="KP284" s="11"/>
      <c r="KQ284" s="11"/>
      <c r="KR284" s="11"/>
      <c r="KS284" s="11"/>
      <c r="KT284" s="11"/>
      <c r="KU284" s="11"/>
      <c r="KV284" s="11"/>
      <c r="KW284" s="11"/>
      <c r="KX284" s="11"/>
      <c r="KY284" s="11"/>
      <c r="KZ284" s="11"/>
      <c r="LA284" s="11"/>
      <c r="LB284" s="11"/>
      <c r="LC284" s="11"/>
      <c r="LD284" s="11"/>
      <c r="LE284" s="11"/>
      <c r="LF284" s="11"/>
      <c r="LG284" s="11"/>
      <c r="LH284" s="11"/>
      <c r="LI284" s="11"/>
      <c r="LJ284" s="11"/>
      <c r="LK284" s="11"/>
      <c r="LL284" s="11"/>
      <c r="LM284" s="11"/>
      <c r="LN284" s="11"/>
      <c r="LO284" s="11"/>
      <c r="LP284" s="11"/>
      <c r="LQ284" s="11"/>
      <c r="LR284" s="11"/>
      <c r="LS284" s="11"/>
      <c r="LT284" s="11"/>
      <c r="LU284" s="11"/>
      <c r="LV284" s="11"/>
      <c r="LW284" s="11"/>
      <c r="LX284" s="11"/>
      <c r="LY284" s="11"/>
      <c r="LZ284" s="11"/>
      <c r="MA284" s="11"/>
      <c r="MB284" s="11"/>
      <c r="MC284" s="11"/>
      <c r="MD284" s="11"/>
      <c r="ME284" s="11"/>
      <c r="MF284" s="11"/>
      <c r="MG284" s="11"/>
      <c r="MH284" s="11"/>
      <c r="MI284" s="11"/>
      <c r="MJ284" s="11"/>
      <c r="MK284" s="11"/>
      <c r="ML284" s="11"/>
      <c r="MM284" s="11"/>
      <c r="MN284" s="11"/>
      <c r="MO284" s="11"/>
      <c r="MP284" s="11"/>
      <c r="MQ284" s="11"/>
      <c r="MR284" s="11"/>
      <c r="MS284" s="11"/>
      <c r="MT284" s="11"/>
      <c r="MU284" s="11"/>
      <c r="MV284" s="11"/>
      <c r="MW284" s="11"/>
      <c r="MX284" s="11"/>
      <c r="MY284" s="11"/>
      <c r="MZ284" s="11"/>
      <c r="NA284" s="11"/>
      <c r="NB284" s="11"/>
      <c r="NC284" s="11"/>
      <c r="ND284" s="11"/>
      <c r="NE284" s="11"/>
      <c r="NF284" s="11"/>
      <c r="NG284" s="11"/>
      <c r="NH284" s="11"/>
      <c r="NI284" s="11"/>
      <c r="NJ284" s="11"/>
      <c r="NK284" s="11"/>
      <c r="NL284" s="11"/>
      <c r="NM284" s="11"/>
      <c r="NN284" s="11"/>
      <c r="NO284" s="11"/>
      <c r="NP284" s="11"/>
      <c r="NQ284" s="11"/>
      <c r="NR284" s="11"/>
      <c r="NS284" s="11"/>
      <c r="NT284" s="11"/>
      <c r="NU284" s="11"/>
      <c r="NV284" s="11"/>
      <c r="NW284" s="11"/>
      <c r="NX284" s="11"/>
      <c r="NY284" s="11"/>
      <c r="NZ284" s="11"/>
      <c r="OA284" s="11"/>
      <c r="OB284" s="11"/>
      <c r="OC284" s="11"/>
      <c r="OD284" s="11"/>
      <c r="OE284" s="11"/>
      <c r="OF284" s="11"/>
      <c r="OG284" s="11"/>
      <c r="OH284" s="11"/>
      <c r="OI284" s="11"/>
      <c r="OJ284" s="11"/>
      <c r="OK284" s="11"/>
      <c r="OL284" s="11"/>
      <c r="OM284" s="11"/>
      <c r="ON284" s="11"/>
      <c r="OO284" s="11"/>
      <c r="OP284" s="11"/>
      <c r="OQ284" s="11"/>
      <c r="OR284" s="11"/>
      <c r="OS284" s="11"/>
      <c r="OT284" s="11"/>
      <c r="OU284" s="11"/>
      <c r="OV284" s="11"/>
      <c r="OW284" s="11"/>
      <c r="OX284" s="11"/>
      <c r="OY284" s="11"/>
      <c r="OZ284" s="11"/>
      <c r="PA284" s="11"/>
      <c r="PB284" s="11"/>
      <c r="PC284" s="11"/>
      <c r="PD284" s="11"/>
      <c r="PE284" s="11"/>
      <c r="PF284" s="11"/>
      <c r="PG284" s="11"/>
      <c r="PH284" s="11"/>
      <c r="PI284" s="11"/>
      <c r="PJ284" s="11"/>
      <c r="PK284" s="11"/>
      <c r="PL284" s="11"/>
      <c r="PM284" s="11"/>
      <c r="PN284" s="11"/>
      <c r="PO284" s="11"/>
      <c r="PP284" s="11"/>
      <c r="PQ284" s="11"/>
      <c r="PR284" s="11"/>
      <c r="PS284" s="11"/>
      <c r="PT284" s="11"/>
      <c r="PU284" s="11"/>
      <c r="PV284" s="11"/>
      <c r="PW284" s="11"/>
      <c r="PX284" s="11"/>
      <c r="PY284" s="11"/>
      <c r="PZ284" s="11"/>
      <c r="QA284" s="11"/>
      <c r="QB284" s="11"/>
      <c r="QC284" s="11"/>
      <c r="QD284" s="11"/>
      <c r="QE284" s="11"/>
      <c r="QF284" s="11"/>
      <c r="QG284" s="11"/>
      <c r="QH284" s="11"/>
      <c r="QI284" s="11"/>
      <c r="QJ284" s="11"/>
      <c r="QK284" s="11"/>
      <c r="QL284" s="11"/>
      <c r="QM284" s="11"/>
      <c r="QN284" s="11"/>
      <c r="QO284" s="11"/>
      <c r="QP284" s="11"/>
      <c r="QQ284" s="11"/>
      <c r="QR284" s="11"/>
      <c r="QS284" s="11"/>
      <c r="QT284" s="11"/>
      <c r="QU284" s="11"/>
      <c r="QV284" s="11"/>
      <c r="QW284" s="11"/>
      <c r="QX284" s="11"/>
      <c r="QY284" s="11"/>
      <c r="QZ284" s="11"/>
      <c r="RA284" s="11"/>
      <c r="RB284" s="11"/>
      <c r="RC284" s="11"/>
      <c r="RD284" s="11"/>
      <c r="RE284" s="11"/>
      <c r="RF284" s="11"/>
      <c r="RG284" s="11"/>
      <c r="RH284" s="11"/>
      <c r="RI284" s="11"/>
      <c r="RJ284" s="11"/>
      <c r="RK284" s="11"/>
      <c r="RL284" s="11"/>
      <c r="RM284" s="11"/>
      <c r="RN284" s="11"/>
      <c r="RO284" s="11"/>
      <c r="RP284" s="11"/>
      <c r="RQ284" s="11"/>
      <c r="RR284" s="11"/>
      <c r="RS284" s="11"/>
      <c r="RT284" s="11"/>
      <c r="RU284" s="11"/>
      <c r="RV284" s="11"/>
      <c r="RW284" s="11"/>
      <c r="RX284" s="11"/>
      <c r="RY284" s="11"/>
      <c r="RZ284" s="11"/>
      <c r="SA284" s="11"/>
      <c r="SB284" s="11"/>
      <c r="SC284" s="11"/>
      <c r="SD284" s="11"/>
      <c r="SE284" s="11"/>
      <c r="SF284" s="11"/>
      <c r="SG284" s="11"/>
      <c r="SH284" s="11"/>
      <c r="SI284" s="11"/>
      <c r="SJ284" s="11"/>
      <c r="SK284" s="11"/>
      <c r="SL284" s="11"/>
      <c r="SM284" s="11"/>
      <c r="SN284" s="11"/>
      <c r="SO284" s="11"/>
      <c r="SP284" s="11"/>
      <c r="SQ284" s="11"/>
      <c r="SR284" s="11"/>
      <c r="SS284" s="11"/>
      <c r="ST284" s="11"/>
      <c r="SU284" s="11"/>
      <c r="SV284" s="11"/>
      <c r="SW284" s="11"/>
      <c r="SX284" s="11"/>
      <c r="SY284" s="11"/>
      <c r="SZ284" s="11"/>
      <c r="TA284" s="11"/>
      <c r="TB284" s="11"/>
      <c r="TC284" s="11"/>
      <c r="TD284" s="11"/>
      <c r="TE284" s="11"/>
      <c r="TF284" s="11"/>
      <c r="TG284" s="11"/>
      <c r="TH284" s="11"/>
      <c r="TI284" s="11"/>
      <c r="TJ284" s="11"/>
      <c r="TK284" s="11"/>
      <c r="TL284" s="11"/>
      <c r="TM284" s="11"/>
      <c r="TN284" s="11"/>
      <c r="TO284" s="11"/>
      <c r="TP284" s="11"/>
      <c r="TQ284" s="11"/>
      <c r="TR284" s="11"/>
      <c r="TS284" s="11"/>
      <c r="TT284" s="11"/>
      <c r="TU284" s="11"/>
      <c r="TV284" s="11"/>
      <c r="TW284" s="11"/>
      <c r="TX284" s="11"/>
      <c r="TY284" s="11"/>
      <c r="TZ284" s="11"/>
      <c r="UA284" s="11"/>
      <c r="UB284" s="11"/>
    </row>
  </sheetData>
  <printOptions horizontalCentered="1"/>
  <pageMargins left="0.31496062992125984" right="0.31496062992125984" top="1.0629921259842521" bottom="0.47244094488188981" header="0.23622047244094491" footer="0.19685039370078741"/>
  <pageSetup scale="45" fitToHeight="0" orientation="landscape" r:id="rId1"/>
  <headerFooter>
    <oddHeader>&amp;L&amp;G&amp;C&amp;"Encode Sans Medium,Negrita"&amp;10PODER EJECUTIVO
DEL ESTADO DE TAMAULIPAS
&amp;G 
Cedula Acumulativa por Rubro de Ingresos
del 1 de Enero al 31 de Diciembre de 2023
&amp;8(Pesos)</oddHeader>
    <oddFooter>&amp;C&amp;G
&amp;"Encode Sans Medium,Negrita"&amp;10Anexos</oddFooter>
  </headerFooter>
  <rowBreaks count="3" manualBreakCount="3">
    <brk id="78" max="16383" man="1"/>
    <brk id="162" max="16383" man="1"/>
    <brk id="24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Edo Analit Ingr Calendariza dic</vt:lpstr>
      <vt:lpstr>'Edo Analit Ingr Calendariza dic'!Área_de_impresión</vt:lpstr>
      <vt:lpstr>'Edo Analit Ingr Calendariza dic'!Print_Titles</vt:lpstr>
      <vt:lpstr>'Edo Analit Ingr Calendariza dic'!Títulos_a_imprimir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2024-01-30T18:47:30Z</dcterms:created>
  <dcterms:modified xsi:type="dcterms:W3CDTF">2024-01-30T19:20:16Z</dcterms:modified>
</cp:coreProperties>
</file>