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Analitico de Ingresos Calendari" sheetId="1" r:id="rId1"/>
  </sheets>
  <definedNames>
    <definedName name="A_IMPRESIÓN_IM" localSheetId="0">#REF!</definedName>
    <definedName name="_xlnm.Print_Area" localSheetId="0">'Analitico de Ingresos Calendari'!$A$1:$M$262</definedName>
    <definedName name="_xlnm.Database" localSheetId="0">#REF!</definedName>
    <definedName name="_xlnm.Print_Titles" localSheetId="0">'Analitico de Ingresos Calendari'!$C:$C,'Analitico de Ingresos Calendari'!$1:$2</definedName>
    <definedName name="Z_1C9A9121_E977_4B7C_B9B8_1EE409452C9A_.wvu.PrintTitles" localSheetId="0" hidden="1">'Analitico de Ingresos Calendari'!$1:$2</definedName>
    <definedName name="Z_B4154E39_D80D_4C70_B5BA_E2F4455703A0_.wvu.PrintTitles" localSheetId="0" hidden="1">'Analitico de Ingresos Calendari'!$1:$2</definedName>
    <definedName name="Z_DAB10FE5_72A9_41F7_9074_75BA0A35D880_.wvu.PrintTitles" localSheetId="0" hidden="1">'Analitico de Ingresos Calendari'!$1:$2</definedName>
    <definedName name="Z_E7094936_1F74_49C0_9A17_F7F2B6147DB4_.wvu.PrintTitles" localSheetId="0" hidden="1">'Analitico de Ingresos Calendari'!$1:$2</definedName>
  </definedNames>
  <calcPr calcId="145621"/>
</workbook>
</file>

<file path=xl/calcChain.xml><?xml version="1.0" encoding="utf-8"?>
<calcChain xmlns="http://schemas.openxmlformats.org/spreadsheetml/2006/main">
  <c r="M253" i="1" l="1"/>
  <c r="M252" i="1"/>
  <c r="L251" i="1"/>
  <c r="K251" i="1"/>
  <c r="J251" i="1"/>
  <c r="I251" i="1"/>
  <c r="H251" i="1"/>
  <c r="G251" i="1"/>
  <c r="F251" i="1"/>
  <c r="E251" i="1"/>
  <c r="D251" i="1"/>
  <c r="M251" i="1" s="1"/>
  <c r="M250" i="1"/>
  <c r="L249" i="1"/>
  <c r="K249" i="1"/>
  <c r="J249" i="1"/>
  <c r="I249" i="1"/>
  <c r="H249" i="1"/>
  <c r="G249" i="1"/>
  <c r="F249" i="1"/>
  <c r="E249" i="1"/>
  <c r="M249" i="1" s="1"/>
  <c r="D249" i="1"/>
  <c r="M248" i="1"/>
  <c r="L247" i="1"/>
  <c r="K247" i="1"/>
  <c r="J247" i="1"/>
  <c r="I247" i="1"/>
  <c r="H247" i="1"/>
  <c r="G247" i="1"/>
  <c r="F247" i="1"/>
  <c r="E247" i="1"/>
  <c r="D247" i="1"/>
  <c r="M247" i="1" s="1"/>
  <c r="M246" i="1"/>
  <c r="M245" i="1"/>
  <c r="M244" i="1"/>
  <c r="M243" i="1"/>
  <c r="M242" i="1"/>
  <c r="M241" i="1"/>
  <c r="M240" i="1"/>
  <c r="M239" i="1"/>
  <c r="M238" i="1"/>
  <c r="M237" i="1"/>
  <c r="L236" i="1"/>
  <c r="L223" i="1" s="1"/>
  <c r="K236" i="1"/>
  <c r="J236" i="1"/>
  <c r="I236" i="1"/>
  <c r="H236" i="1"/>
  <c r="H223" i="1" s="1"/>
  <c r="G236" i="1"/>
  <c r="F236" i="1"/>
  <c r="E236" i="1"/>
  <c r="D236" i="1"/>
  <c r="M236" i="1" s="1"/>
  <c r="M235" i="1"/>
  <c r="M234" i="1"/>
  <c r="M233" i="1"/>
  <c r="M232" i="1"/>
  <c r="M231" i="1"/>
  <c r="M230" i="1"/>
  <c r="M229" i="1"/>
  <c r="M228" i="1"/>
  <c r="M227" i="1"/>
  <c r="M226" i="1"/>
  <c r="M225" i="1"/>
  <c r="L224" i="1"/>
  <c r="K224" i="1"/>
  <c r="K223" i="1" s="1"/>
  <c r="J224" i="1"/>
  <c r="J223" i="1" s="1"/>
  <c r="J201" i="1" s="1"/>
  <c r="I224" i="1"/>
  <c r="H224" i="1"/>
  <c r="G224" i="1"/>
  <c r="G223" i="1" s="1"/>
  <c r="F224" i="1"/>
  <c r="F223" i="1" s="1"/>
  <c r="F201" i="1" s="1"/>
  <c r="E224" i="1"/>
  <c r="M224" i="1" s="1"/>
  <c r="D224" i="1"/>
  <c r="I223" i="1"/>
  <c r="I201" i="1" s="1"/>
  <c r="E223" i="1"/>
  <c r="E201" i="1" s="1"/>
  <c r="M222" i="1"/>
  <c r="M221" i="1"/>
  <c r="M220" i="1"/>
  <c r="M219" i="1"/>
  <c r="M218" i="1"/>
  <c r="M217" i="1"/>
  <c r="M216" i="1"/>
  <c r="L215" i="1"/>
  <c r="K215" i="1"/>
  <c r="J215" i="1"/>
  <c r="I215" i="1"/>
  <c r="H215" i="1"/>
  <c r="G215" i="1"/>
  <c r="F215" i="1"/>
  <c r="E215" i="1"/>
  <c r="D215" i="1"/>
  <c r="M215" i="1" s="1"/>
  <c r="M214" i="1"/>
  <c r="M213" i="1"/>
  <c r="M212" i="1"/>
  <c r="M211" i="1"/>
  <c r="M210" i="1"/>
  <c r="M209" i="1"/>
  <c r="M208" i="1"/>
  <c r="M207" i="1"/>
  <c r="M206" i="1"/>
  <c r="M205" i="1"/>
  <c r="M204" i="1"/>
  <c r="M203" i="1"/>
  <c r="L202" i="1"/>
  <c r="L201" i="1" s="1"/>
  <c r="K202" i="1"/>
  <c r="J202" i="1"/>
  <c r="I202" i="1"/>
  <c r="H202" i="1"/>
  <c r="H201" i="1" s="1"/>
  <c r="G202" i="1"/>
  <c r="F202" i="1"/>
  <c r="E202" i="1"/>
  <c r="D202" i="1"/>
  <c r="M200" i="1"/>
  <c r="L199" i="1"/>
  <c r="K199" i="1"/>
  <c r="J199" i="1"/>
  <c r="I199" i="1"/>
  <c r="H199" i="1"/>
  <c r="G199" i="1"/>
  <c r="F199" i="1"/>
  <c r="E199" i="1"/>
  <c r="M199" i="1" s="1"/>
  <c r="D199" i="1"/>
  <c r="M198" i="1"/>
  <c r="M197" i="1"/>
  <c r="M196" i="1"/>
  <c r="M195" i="1"/>
  <c r="M194" i="1"/>
  <c r="L193" i="1"/>
  <c r="K193" i="1"/>
  <c r="J193" i="1"/>
  <c r="I193" i="1"/>
  <c r="H193" i="1"/>
  <c r="G193" i="1"/>
  <c r="F193" i="1"/>
  <c r="E193" i="1"/>
  <c r="D193" i="1"/>
  <c r="M193" i="1" s="1"/>
  <c r="M192" i="1"/>
  <c r="M191" i="1"/>
  <c r="L190" i="1"/>
  <c r="K190" i="1"/>
  <c r="J190" i="1"/>
  <c r="I190" i="1"/>
  <c r="H190" i="1"/>
  <c r="G190" i="1"/>
  <c r="F190" i="1"/>
  <c r="E190" i="1"/>
  <c r="D190" i="1"/>
  <c r="M190" i="1" s="1"/>
  <c r="M189" i="1"/>
  <c r="M188" i="1"/>
  <c r="M187" i="1"/>
  <c r="M186" i="1"/>
  <c r="M185" i="1"/>
  <c r="M184" i="1"/>
  <c r="M183" i="1"/>
  <c r="M182" i="1"/>
  <c r="M181" i="1"/>
  <c r="L180" i="1"/>
  <c r="K180" i="1"/>
  <c r="J180" i="1"/>
  <c r="I180" i="1"/>
  <c r="H180" i="1"/>
  <c r="G180" i="1"/>
  <c r="F180" i="1"/>
  <c r="E180" i="1"/>
  <c r="M180" i="1" s="1"/>
  <c r="D180" i="1"/>
  <c r="M179" i="1"/>
  <c r="L178" i="1"/>
  <c r="K178" i="1"/>
  <c r="J178" i="1"/>
  <c r="I178" i="1"/>
  <c r="H178" i="1"/>
  <c r="G178" i="1"/>
  <c r="F178" i="1"/>
  <c r="E178" i="1"/>
  <c r="D178" i="1"/>
  <c r="M178" i="1" s="1"/>
  <c r="M177" i="1"/>
  <c r="M176" i="1"/>
  <c r="M175" i="1"/>
  <c r="M174" i="1"/>
  <c r="M173" i="1"/>
  <c r="M172" i="1"/>
  <c r="M171" i="1"/>
  <c r="M170" i="1"/>
  <c r="M169" i="1"/>
  <c r="M168" i="1"/>
  <c r="L167" i="1"/>
  <c r="K167" i="1"/>
  <c r="J167" i="1"/>
  <c r="I167" i="1"/>
  <c r="H167" i="1"/>
  <c r="G167" i="1"/>
  <c r="F167" i="1"/>
  <c r="E167" i="1"/>
  <c r="D167" i="1"/>
  <c r="M167" i="1" s="1"/>
  <c r="M166" i="1"/>
  <c r="M165" i="1"/>
  <c r="M164" i="1"/>
  <c r="M163" i="1"/>
  <c r="L162" i="1"/>
  <c r="K162" i="1"/>
  <c r="J162" i="1"/>
  <c r="I162" i="1"/>
  <c r="H162" i="1"/>
  <c r="G162" i="1"/>
  <c r="F162" i="1"/>
  <c r="E162" i="1"/>
  <c r="D162" i="1"/>
  <c r="M162" i="1" s="1"/>
  <c r="M161" i="1"/>
  <c r="M160" i="1"/>
  <c r="M159" i="1"/>
  <c r="M158" i="1"/>
  <c r="L157" i="1"/>
  <c r="K157" i="1"/>
  <c r="J157" i="1"/>
  <c r="I157" i="1"/>
  <c r="H157" i="1"/>
  <c r="G157" i="1"/>
  <c r="F157" i="1"/>
  <c r="E157" i="1"/>
  <c r="D157" i="1"/>
  <c r="M157" i="1" s="1"/>
  <c r="M156" i="1"/>
  <c r="M155" i="1"/>
  <c r="M154" i="1"/>
  <c r="M153" i="1"/>
  <c r="M152" i="1"/>
  <c r="M151" i="1"/>
  <c r="M150" i="1"/>
  <c r="M149" i="1"/>
  <c r="M148" i="1"/>
  <c r="M147" i="1"/>
  <c r="L146" i="1"/>
  <c r="K146" i="1"/>
  <c r="J146" i="1"/>
  <c r="I146" i="1"/>
  <c r="H146" i="1"/>
  <c r="G146" i="1"/>
  <c r="F146" i="1"/>
  <c r="E146" i="1"/>
  <c r="D146" i="1"/>
  <c r="M146" i="1" s="1"/>
  <c r="M145" i="1"/>
  <c r="M144" i="1"/>
  <c r="M143" i="1"/>
  <c r="M142" i="1"/>
  <c r="M141" i="1"/>
  <c r="M140" i="1"/>
  <c r="L139" i="1"/>
  <c r="K139" i="1"/>
  <c r="J139" i="1"/>
  <c r="I139" i="1"/>
  <c r="H139" i="1"/>
  <c r="G139" i="1"/>
  <c r="F139" i="1"/>
  <c r="E139" i="1"/>
  <c r="D139" i="1"/>
  <c r="M139" i="1" s="1"/>
  <c r="M138" i="1"/>
  <c r="M137" i="1"/>
  <c r="M136" i="1"/>
  <c r="M135" i="1"/>
  <c r="M134" i="1"/>
  <c r="M133" i="1"/>
  <c r="M132" i="1"/>
  <c r="M131" i="1"/>
  <c r="M130" i="1"/>
  <c r="M129" i="1"/>
  <c r="M128" i="1"/>
  <c r="L127" i="1"/>
  <c r="K127" i="1"/>
  <c r="J127" i="1"/>
  <c r="I127" i="1"/>
  <c r="H127" i="1"/>
  <c r="G127" i="1"/>
  <c r="F127" i="1"/>
  <c r="E127" i="1"/>
  <c r="M127" i="1" s="1"/>
  <c r="D127" i="1"/>
  <c r="M126" i="1"/>
  <c r="M125" i="1"/>
  <c r="M124" i="1"/>
  <c r="M123" i="1"/>
  <c r="M122" i="1"/>
  <c r="L121" i="1"/>
  <c r="K121" i="1"/>
  <c r="J121" i="1"/>
  <c r="J118" i="1" s="1"/>
  <c r="J101" i="1" s="1"/>
  <c r="I121" i="1"/>
  <c r="H121" i="1"/>
  <c r="G121" i="1"/>
  <c r="F121" i="1"/>
  <c r="F118" i="1" s="1"/>
  <c r="F101" i="1" s="1"/>
  <c r="E121" i="1"/>
  <c r="D121" i="1"/>
  <c r="M121" i="1" s="1"/>
  <c r="M120" i="1"/>
  <c r="L119" i="1"/>
  <c r="K119" i="1"/>
  <c r="J119" i="1"/>
  <c r="I119" i="1"/>
  <c r="I118" i="1" s="1"/>
  <c r="H119" i="1"/>
  <c r="G119" i="1"/>
  <c r="F119" i="1"/>
  <c r="E119" i="1"/>
  <c r="E118" i="1" s="1"/>
  <c r="D119" i="1"/>
  <c r="L118" i="1"/>
  <c r="K118" i="1"/>
  <c r="K101" i="1" s="1"/>
  <c r="H118" i="1"/>
  <c r="G118" i="1"/>
  <c r="G101" i="1" s="1"/>
  <c r="D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L102" i="1"/>
  <c r="L101" i="1" s="1"/>
  <c r="K102" i="1"/>
  <c r="J102" i="1"/>
  <c r="I102" i="1"/>
  <c r="I101" i="1" s="1"/>
  <c r="H102" i="1"/>
  <c r="H101" i="1" s="1"/>
  <c r="G102" i="1"/>
  <c r="F102" i="1"/>
  <c r="E102" i="1"/>
  <c r="E101" i="1" s="1"/>
  <c r="D102" i="1"/>
  <c r="D101" i="1" s="1"/>
  <c r="M100" i="1"/>
  <c r="M99" i="1"/>
  <c r="M98" i="1"/>
  <c r="M97" i="1"/>
  <c r="L96" i="1"/>
  <c r="K96" i="1"/>
  <c r="J96" i="1"/>
  <c r="I96" i="1"/>
  <c r="H96" i="1"/>
  <c r="G96" i="1"/>
  <c r="F96" i="1"/>
  <c r="E96" i="1"/>
  <c r="D96" i="1"/>
  <c r="M96" i="1" s="1"/>
  <c r="M95" i="1"/>
  <c r="M94" i="1"/>
  <c r="M93" i="1"/>
  <c r="M92" i="1"/>
  <c r="M91" i="1"/>
  <c r="M90" i="1"/>
  <c r="M89" i="1"/>
  <c r="L88" i="1"/>
  <c r="K88" i="1"/>
  <c r="J88" i="1"/>
  <c r="I88" i="1"/>
  <c r="I79" i="1" s="1"/>
  <c r="H88" i="1"/>
  <c r="G88" i="1"/>
  <c r="F88" i="1"/>
  <c r="E88" i="1"/>
  <c r="E79" i="1" s="1"/>
  <c r="D88" i="1"/>
  <c r="M87" i="1"/>
  <c r="M86" i="1"/>
  <c r="M85" i="1"/>
  <c r="M84" i="1"/>
  <c r="M83" i="1"/>
  <c r="M82" i="1"/>
  <c r="M81" i="1"/>
  <c r="L80" i="1"/>
  <c r="K80" i="1"/>
  <c r="K79" i="1" s="1"/>
  <c r="J80" i="1"/>
  <c r="J79" i="1" s="1"/>
  <c r="I80" i="1"/>
  <c r="H80" i="1"/>
  <c r="G80" i="1"/>
  <c r="G79" i="1" s="1"/>
  <c r="F80" i="1"/>
  <c r="F79" i="1" s="1"/>
  <c r="E80" i="1"/>
  <c r="D80" i="1"/>
  <c r="M80" i="1" s="1"/>
  <c r="L79" i="1"/>
  <c r="H79" i="1"/>
  <c r="H65" i="1" s="1"/>
  <c r="D79" i="1"/>
  <c r="M78" i="1"/>
  <c r="M77" i="1"/>
  <c r="M76" i="1"/>
  <c r="M75" i="1"/>
  <c r="M74" i="1"/>
  <c r="M73" i="1"/>
  <c r="M72" i="1"/>
  <c r="M71" i="1"/>
  <c r="M70" i="1"/>
  <c r="M69" i="1"/>
  <c r="M68" i="1"/>
  <c r="L67" i="1"/>
  <c r="K67" i="1"/>
  <c r="J67" i="1"/>
  <c r="I67" i="1"/>
  <c r="I65" i="1" s="1"/>
  <c r="H67" i="1"/>
  <c r="G67" i="1"/>
  <c r="F67" i="1"/>
  <c r="E67" i="1"/>
  <c r="E65" i="1" s="1"/>
  <c r="D67" i="1"/>
  <c r="M64" i="1"/>
  <c r="M63" i="1"/>
  <c r="L62" i="1"/>
  <c r="K62" i="1"/>
  <c r="J62" i="1"/>
  <c r="I62" i="1"/>
  <c r="H62" i="1"/>
  <c r="G62" i="1"/>
  <c r="F62" i="1"/>
  <c r="E62" i="1"/>
  <c r="D62" i="1"/>
  <c r="M62" i="1" s="1"/>
  <c r="M61" i="1"/>
  <c r="L60" i="1"/>
  <c r="K60" i="1"/>
  <c r="K59" i="1" s="1"/>
  <c r="K50" i="1" s="1"/>
  <c r="K49" i="1" s="1"/>
  <c r="J60" i="1"/>
  <c r="J59" i="1" s="1"/>
  <c r="I60" i="1"/>
  <c r="H60" i="1"/>
  <c r="G60" i="1"/>
  <c r="G59" i="1" s="1"/>
  <c r="G50" i="1" s="1"/>
  <c r="G49" i="1" s="1"/>
  <c r="F60" i="1"/>
  <c r="F59" i="1" s="1"/>
  <c r="E60" i="1"/>
  <c r="D60" i="1"/>
  <c r="M60" i="1" s="1"/>
  <c r="L59" i="1"/>
  <c r="L50" i="1" s="1"/>
  <c r="L49" i="1" s="1"/>
  <c r="I59" i="1"/>
  <c r="H59" i="1"/>
  <c r="H50" i="1" s="1"/>
  <c r="H49" i="1" s="1"/>
  <c r="E59" i="1"/>
  <c r="D59" i="1"/>
  <c r="M58" i="1"/>
  <c r="M57" i="1"/>
  <c r="L56" i="1"/>
  <c r="K56" i="1"/>
  <c r="J56" i="1"/>
  <c r="I56" i="1"/>
  <c r="H56" i="1"/>
  <c r="G56" i="1"/>
  <c r="F56" i="1"/>
  <c r="E56" i="1"/>
  <c r="D56" i="1"/>
  <c r="M56" i="1" s="1"/>
  <c r="F55" i="1"/>
  <c r="E55" i="1"/>
  <c r="D55" i="1"/>
  <c r="M55" i="1" s="1"/>
  <c r="M54" i="1"/>
  <c r="M53" i="1"/>
  <c r="M52" i="1"/>
  <c r="L51" i="1"/>
  <c r="K51" i="1"/>
  <c r="J51" i="1"/>
  <c r="I51" i="1"/>
  <c r="I50" i="1" s="1"/>
  <c r="I49" i="1" s="1"/>
  <c r="H51" i="1"/>
  <c r="G51" i="1"/>
  <c r="F51" i="1"/>
  <c r="E51" i="1"/>
  <c r="E50" i="1" s="1"/>
  <c r="E49" i="1" s="1"/>
  <c r="M48" i="1"/>
  <c r="M47" i="1"/>
  <c r="M46" i="1"/>
  <c r="M45" i="1"/>
  <c r="L44" i="1"/>
  <c r="L43" i="1" s="1"/>
  <c r="K44" i="1"/>
  <c r="K43" i="1" s="1"/>
  <c r="J44" i="1"/>
  <c r="I44" i="1"/>
  <c r="H44" i="1"/>
  <c r="H43" i="1" s="1"/>
  <c r="G44" i="1"/>
  <c r="G43" i="1" s="1"/>
  <c r="F44" i="1"/>
  <c r="E44" i="1"/>
  <c r="D44" i="1"/>
  <c r="M44" i="1" s="1"/>
  <c r="J43" i="1"/>
  <c r="I43" i="1"/>
  <c r="F43" i="1"/>
  <c r="E43" i="1"/>
  <c r="M42" i="1"/>
  <c r="M41" i="1"/>
  <c r="M40" i="1"/>
  <c r="M39" i="1"/>
  <c r="L38" i="1"/>
  <c r="K38" i="1"/>
  <c r="J38" i="1"/>
  <c r="I38" i="1"/>
  <c r="H38" i="1"/>
  <c r="G38" i="1"/>
  <c r="F38" i="1"/>
  <c r="E38" i="1"/>
  <c r="D38" i="1"/>
  <c r="M38" i="1" s="1"/>
  <c r="M37" i="1"/>
  <c r="L36" i="1"/>
  <c r="K36" i="1"/>
  <c r="J36" i="1"/>
  <c r="I36" i="1"/>
  <c r="H36" i="1"/>
  <c r="G36" i="1"/>
  <c r="F36" i="1"/>
  <c r="E36" i="1"/>
  <c r="D36" i="1"/>
  <c r="M36" i="1" s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L22" i="1"/>
  <c r="K22" i="1"/>
  <c r="J22" i="1"/>
  <c r="J21" i="1" s="1"/>
  <c r="I22" i="1"/>
  <c r="I21" i="1" s="1"/>
  <c r="H22" i="1"/>
  <c r="G22" i="1"/>
  <c r="F22" i="1"/>
  <c r="F21" i="1" s="1"/>
  <c r="E22" i="1"/>
  <c r="E21" i="1" s="1"/>
  <c r="D22" i="1"/>
  <c r="L21" i="1"/>
  <c r="K21" i="1"/>
  <c r="H21" i="1"/>
  <c r="G21" i="1"/>
  <c r="D21" i="1"/>
  <c r="M20" i="1"/>
  <c r="L19" i="1"/>
  <c r="K19" i="1"/>
  <c r="J19" i="1"/>
  <c r="I19" i="1"/>
  <c r="H19" i="1"/>
  <c r="G19" i="1"/>
  <c r="F19" i="1"/>
  <c r="E19" i="1"/>
  <c r="D19" i="1"/>
  <c r="M19" i="1" s="1"/>
  <c r="M18" i="1"/>
  <c r="M17" i="1"/>
  <c r="M16" i="1"/>
  <c r="M15" i="1"/>
  <c r="L14" i="1"/>
  <c r="K14" i="1"/>
  <c r="J14" i="1"/>
  <c r="I14" i="1"/>
  <c r="H14" i="1"/>
  <c r="G14" i="1"/>
  <c r="F14" i="1"/>
  <c r="E14" i="1"/>
  <c r="D14" i="1"/>
  <c r="M14" i="1" s="1"/>
  <c r="M13" i="1"/>
  <c r="L12" i="1"/>
  <c r="K12" i="1"/>
  <c r="J12" i="1"/>
  <c r="I12" i="1"/>
  <c r="H12" i="1"/>
  <c r="G12" i="1"/>
  <c r="F12" i="1"/>
  <c r="E12" i="1"/>
  <c r="D12" i="1"/>
  <c r="M12" i="1" s="1"/>
  <c r="M11" i="1"/>
  <c r="M10" i="1"/>
  <c r="L9" i="1"/>
  <c r="K9" i="1"/>
  <c r="J9" i="1"/>
  <c r="I9" i="1"/>
  <c r="H9" i="1"/>
  <c r="G9" i="1"/>
  <c r="F9" i="1"/>
  <c r="E9" i="1"/>
  <c r="D9" i="1"/>
  <c r="M9" i="1" s="1"/>
  <c r="M8" i="1"/>
  <c r="L7" i="1"/>
  <c r="K7" i="1"/>
  <c r="J7" i="1"/>
  <c r="I7" i="1"/>
  <c r="H7" i="1"/>
  <c r="G7" i="1"/>
  <c r="F7" i="1"/>
  <c r="E7" i="1"/>
  <c r="D7" i="1"/>
  <c r="M7" i="1" s="1"/>
  <c r="M6" i="1"/>
  <c r="M5" i="1"/>
  <c r="L4" i="1"/>
  <c r="K4" i="1"/>
  <c r="K3" i="1" s="1"/>
  <c r="J4" i="1"/>
  <c r="J3" i="1" s="1"/>
  <c r="I4" i="1"/>
  <c r="H4" i="1"/>
  <c r="G4" i="1"/>
  <c r="G3" i="1" s="1"/>
  <c r="F4" i="1"/>
  <c r="F3" i="1" s="1"/>
  <c r="E4" i="1"/>
  <c r="D4" i="1"/>
  <c r="D3" i="1" s="1"/>
  <c r="L3" i="1"/>
  <c r="I3" i="1"/>
  <c r="H3" i="1"/>
  <c r="E3" i="1"/>
  <c r="E254" i="1" s="1"/>
  <c r="I254" i="1" l="1"/>
  <c r="L254" i="1"/>
  <c r="K254" i="1"/>
  <c r="M79" i="1"/>
  <c r="M101" i="1"/>
  <c r="M118" i="1"/>
  <c r="M3" i="1"/>
  <c r="H254" i="1"/>
  <c r="M21" i="1"/>
  <c r="F50" i="1"/>
  <c r="F49" i="1" s="1"/>
  <c r="F254" i="1" s="1"/>
  <c r="J50" i="1"/>
  <c r="J49" i="1" s="1"/>
  <c r="M59" i="1"/>
  <c r="F65" i="1"/>
  <c r="J65" i="1"/>
  <c r="J254" i="1" s="1"/>
  <c r="L65" i="1"/>
  <c r="K65" i="1"/>
  <c r="G201" i="1"/>
  <c r="G65" i="1" s="1"/>
  <c r="G254" i="1" s="1"/>
  <c r="K201" i="1"/>
  <c r="M4" i="1"/>
  <c r="D43" i="1"/>
  <c r="M43" i="1" s="1"/>
  <c r="D51" i="1"/>
  <c r="D223" i="1"/>
  <c r="M223" i="1" s="1"/>
  <c r="M22" i="1"/>
  <c r="M67" i="1"/>
  <c r="M88" i="1"/>
  <c r="M119" i="1"/>
  <c r="M102" i="1"/>
  <c r="M202" i="1"/>
  <c r="D201" i="1" l="1"/>
  <c r="D50" i="1"/>
  <c r="M51" i="1"/>
  <c r="M50" i="1" l="1"/>
  <c r="D49" i="1"/>
  <c r="M201" i="1"/>
  <c r="D65" i="1"/>
  <c r="M65" i="1" s="1"/>
  <c r="M49" i="1" l="1"/>
  <c r="M254" i="1" s="1"/>
  <c r="D254" i="1"/>
</calcChain>
</file>

<file path=xl/sharedStrings.xml><?xml version="1.0" encoding="utf-8"?>
<sst xmlns="http://schemas.openxmlformats.org/spreadsheetml/2006/main" count="610" uniqueCount="493">
  <si>
    <t>Fondo</t>
  </si>
  <si>
    <t>Partida Presupuestal</t>
  </si>
  <si>
    <t>Fuente del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</si>
  <si>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</si>
  <si>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</si>
  <si>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</si>
  <si>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</si>
  <si>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</si>
  <si>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</si>
  <si>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</si>
  <si>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</si>
  <si>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</si>
  <si>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</si>
  <si>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IMPUESTOS</t>
  </si>
  <si>
    <t xml:space="preserve">Impuestos Sobre los Ingresos </t>
  </si>
  <si>
    <t>2311000101</t>
  </si>
  <si>
    <t>1110001</t>
  </si>
  <si>
    <t xml:space="preserve">       Sobre Honorarios</t>
  </si>
  <si>
    <t>1120001</t>
  </si>
  <si>
    <t xml:space="preserve">       Sobre Juegos Permitidos</t>
  </si>
  <si>
    <t>Impuestos Sobre el Patrimonio</t>
  </si>
  <si>
    <t>1220001</t>
  </si>
  <si>
    <t xml:space="preserve"> 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</si>
  <si>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</si>
  <si>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</si>
  <si>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</si>
  <si>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</si>
  <si>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</si>
  <si>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</si>
  <si>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</si>
  <si>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</si>
  <si>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</si>
  <si>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</si>
  <si>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</si>
  <si>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</si>
  <si>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</si>
  <si>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 Gastos de Ejecucion</t>
  </si>
  <si>
    <t>1750001</t>
  </si>
  <si>
    <t xml:space="preserve"> 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</si>
  <si>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</si>
  <si>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</si>
  <si>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</si>
  <si>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</si>
  <si>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</si>
  <si>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</si>
  <si>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</si>
  <si>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</si>
  <si>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</si>
  <si>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</si>
  <si>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</si>
  <si>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</si>
  <si>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</si>
  <si>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</si>
  <si>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</si>
  <si>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</si>
  <si>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</si>
  <si>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</si>
  <si>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</si>
  <si>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</si>
  <si>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</si>
  <si>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</si>
  <si>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</si>
  <si>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</si>
  <si>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</si>
  <si>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</si>
  <si>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</si>
  <si>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</si>
  <si>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</si>
  <si>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</si>
  <si>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</si>
  <si>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</si>
  <si>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</si>
  <si>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</si>
  <si>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</si>
  <si>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</si>
  <si>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</si>
  <si>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</si>
  <si>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</si>
  <si>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</si>
  <si>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</si>
  <si>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</si>
  <si>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</si>
  <si>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</si>
  <si>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</si>
  <si>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</si>
  <si>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</si>
  <si>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</si>
  <si>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</si>
  <si>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</si>
  <si>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</si>
  <si>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</si>
  <si>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</si>
  <si>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2315280102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</si>
  <si>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</si>
  <si>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</si>
  <si>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</si>
  <si>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</si>
  <si>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</si>
  <si>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Aprovechamientos Patrimoniales</t>
  </si>
  <si>
    <t>6210003</t>
  </si>
  <si>
    <t>Recuperacion de Activos Siniestrados</t>
  </si>
  <si>
    <t>2215280101</t>
  </si>
  <si>
    <t>6210004</t>
  </si>
  <si>
    <t>Devolucion de Activo al Proveedor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</si>
  <si>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</si>
  <si>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</si>
  <si>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</si>
  <si>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</si>
  <si>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</si>
  <si>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</si>
  <si>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</si>
  <si>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Honorarios por Notificacion</t>
  </si>
  <si>
    <t xml:space="preserve">PARTICIPACIONES, APORTACIONES, CONVENIOS, INCENTIVOS DERIVADOS DE LA COLABORACIÓN FISCAL Y FONDOS DISTINTOS DE APORTACIONES  </t>
  </si>
  <si>
    <t>PARTICIPACIONES</t>
  </si>
  <si>
    <t>2315280101</t>
  </si>
  <si>
    <t>8101001</t>
  </si>
  <si>
    <t xml:space="preserve">    Fondo General de Participaciones</t>
  </si>
  <si>
    <t>2315280106</t>
  </si>
  <si>
    <t>8101002</t>
  </si>
  <si>
    <t xml:space="preserve">    Fondo General de Participaciones FEIEF</t>
  </si>
  <si>
    <t>8102001</t>
  </si>
  <si>
    <t xml:space="preserve">    Fondo Fomento Municipal</t>
  </si>
  <si>
    <t>8102002</t>
  </si>
  <si>
    <t xml:space="preserve">    Fondo Fomento Municipal FEIEF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</si>
  <si>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</si>
  <si>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</si>
  <si>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</si>
  <si>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</si>
  <si>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2215280106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</si>
  <si>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</si>
  <si>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</si>
  <si>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</si>
  <si>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</si>
  <si>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</si>
  <si>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</si>
  <si>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</si>
  <si>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</si>
  <si>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</si>
  <si>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Fondo de Aportaciones Para la Nómina Educativa y Gasto Operativo (FONE):</t>
  </si>
  <si>
    <t>2325331301</t>
  </si>
  <si>
    <t>8211001</t>
  </si>
  <si>
    <t xml:space="preserve">             Servicios Personales</t>
  </si>
  <si>
    <t>2325331201</t>
  </si>
  <si>
    <t>8211002</t>
  </si>
  <si>
    <t xml:space="preserve">            Otros de Gasto Corriente</t>
  </si>
  <si>
    <t>2325331101</t>
  </si>
  <si>
    <t>8211003</t>
  </si>
  <si>
    <t xml:space="preserve">            Gasto de Operación</t>
  </si>
  <si>
    <t>2325332101</t>
  </si>
  <si>
    <t>8203001-8203010</t>
  </si>
  <si>
    <t>Fondo de Aportaciones para los Servicios de Salud (FASSA)</t>
  </si>
  <si>
    <t>2325333201</t>
  </si>
  <si>
    <t>8205001</t>
  </si>
  <si>
    <t>Fondo de Aportaciones para la Infraestructura Social Municipal</t>
  </si>
  <si>
    <t>2325333101</t>
  </si>
  <si>
    <t>8205002</t>
  </si>
  <si>
    <t>Fondo de Aportaciones para la Infraestructura Social Estatal</t>
  </si>
  <si>
    <t>2325334101</t>
  </si>
  <si>
    <t>8206001</t>
  </si>
  <si>
    <t>Fondo de Aportaciones para el Fortalecimiento de los Municipios</t>
  </si>
  <si>
    <t xml:space="preserve">Fondo de  Aportaciones Múltiples </t>
  </si>
  <si>
    <t>2325335101</t>
  </si>
  <si>
    <t>8207001</t>
  </si>
  <si>
    <t xml:space="preserve">          Asistencia Social</t>
  </si>
  <si>
    <t>2325335201</t>
  </si>
  <si>
    <t>8207002</t>
  </si>
  <si>
    <t xml:space="preserve">          Educación Básica</t>
  </si>
  <si>
    <t>2325335301</t>
  </si>
  <si>
    <t>8207003</t>
  </si>
  <si>
    <t xml:space="preserve">          Educación Superior</t>
  </si>
  <si>
    <t>2325335401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</si>
  <si>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</si>
  <si>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</si>
  <si>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</si>
  <si>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</si>
  <si>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</si>
  <si>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</si>
  <si>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</si>
  <si>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</si>
  <si>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</si>
  <si>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2325336101</t>
  </si>
  <si>
    <t>8208001</t>
  </si>
  <si>
    <t xml:space="preserve">           Para la Educacion Tecnologica (CONALEP)</t>
  </si>
  <si>
    <t>2325336201</t>
  </si>
  <si>
    <t>8208002</t>
  </si>
  <si>
    <t xml:space="preserve">           Para la Educacion de Adultos (ITEA)</t>
  </si>
  <si>
    <t>2325337101</t>
  </si>
  <si>
    <t>8209001</t>
  </si>
  <si>
    <t xml:space="preserve">  Fondo de Aportaciones para la Seguridad Pública de los Estados </t>
  </si>
  <si>
    <t>2325338101</t>
  </si>
  <si>
    <t>8210001</t>
  </si>
  <si>
    <t xml:space="preserve">  Fondo de Aportaciones Para el Fortalecimiento a Entidades Federativas</t>
  </si>
  <si>
    <t>CONVENIOS</t>
  </si>
  <si>
    <t>SECRETARÍA DE COMUNICACIONES Y TRANSPORTES</t>
  </si>
  <si>
    <t>2225090101</t>
  </si>
  <si>
    <t>8301011</t>
  </si>
  <si>
    <t>Fondo de Coordinación Fiscal del Municipio de Nuevo Laredo</t>
  </si>
  <si>
    <t>2225090102</t>
  </si>
  <si>
    <t>8301012</t>
  </si>
  <si>
    <t>Fondo de Coordinación Fiscal del Municipio de Miguel Aleman</t>
  </si>
  <si>
    <t>2225090103</t>
  </si>
  <si>
    <t>8301013</t>
  </si>
  <si>
    <t xml:space="preserve">Fondo de Coordinación Fiscal del Municipio de Camargo </t>
  </si>
  <si>
    <t>2225090104</t>
  </si>
  <si>
    <t>8301014</t>
  </si>
  <si>
    <t xml:space="preserve">Fondo de Coordinación Fiscal del Municipio de Reynosa </t>
  </si>
  <si>
    <t>2225090105</t>
  </si>
  <si>
    <t>8301015</t>
  </si>
  <si>
    <t xml:space="preserve">Fondo de Coordinación Fiscal del Municipio de Rio Bravo </t>
  </si>
  <si>
    <t>2225090106</t>
  </si>
  <si>
    <t>8301016</t>
  </si>
  <si>
    <t xml:space="preserve">Fondo de Coordinación Fiscal del Municipio de Matamoros Puente Nuevo </t>
  </si>
  <si>
    <t>2225090108</t>
  </si>
  <si>
    <t>8301018</t>
  </si>
  <si>
    <t xml:space="preserve">Fondo de Coordinación Fiscal del Municipio de Tampico </t>
  </si>
  <si>
    <t>2325090101</t>
  </si>
  <si>
    <t>2325090102</t>
  </si>
  <si>
    <t>2325090103</t>
  </si>
  <si>
    <t>2325090104</t>
  </si>
  <si>
    <t>2325090105</t>
  </si>
  <si>
    <t>2325090106</t>
  </si>
  <si>
    <t>2325090107</t>
  </si>
  <si>
    <t>8301017</t>
  </si>
  <si>
    <t>Fondo de Coordinación Fiscal del Municipio de Matamoros Puente Viejo</t>
  </si>
  <si>
    <t>2325090108</t>
  </si>
  <si>
    <t>SECRETARÍA DE EDUCACIÓN PÚBLICA</t>
  </si>
  <si>
    <t>Educacion Basica</t>
  </si>
  <si>
    <t>2325335501</t>
  </si>
  <si>
    <t>8303209</t>
  </si>
  <si>
    <t>Programa cancional de Ingles</t>
  </si>
  <si>
    <t>Para Educación Media Superior</t>
  </si>
  <si>
    <t>2325110302</t>
  </si>
  <si>
    <t>8303303</t>
  </si>
  <si>
    <t>Colegio de Bachilleres de Tamaulipas (COBAT)</t>
  </si>
  <si>
    <t>2325110303</t>
  </si>
  <si>
    <t>8303312</t>
  </si>
  <si>
    <t>Apoyo Telebachillerato Comunitario</t>
  </si>
  <si>
    <t>2325110301</t>
  </si>
  <si>
    <t>8303323</t>
  </si>
  <si>
    <t>Itace Cecyt</t>
  </si>
  <si>
    <t>2325110305</t>
  </si>
  <si>
    <t>8303324</t>
  </si>
  <si>
    <t>Itace Icat</t>
  </si>
  <si>
    <t>2325110207</t>
  </si>
  <si>
    <t>8303322</t>
  </si>
  <si>
    <t>ITEA Ramo 11</t>
  </si>
  <si>
    <t>Para Educación Superior</t>
  </si>
  <si>
    <t>2325110401</t>
  </si>
  <si>
    <t>8303403</t>
  </si>
  <si>
    <t xml:space="preserve">Universidad Autónoma de Tamaulipas </t>
  </si>
  <si>
    <t>2325110408</t>
  </si>
  <si>
    <t>8303404</t>
  </si>
  <si>
    <t>Universidad Politécnica Victoria</t>
  </si>
  <si>
    <t>8303405</t>
  </si>
  <si>
    <t>Universidad Politécnica Altamira</t>
  </si>
  <si>
    <t>8303406</t>
  </si>
  <si>
    <t>Universidad Politécnica Ribereña</t>
  </si>
  <si>
    <t>2325110413</t>
  </si>
  <si>
    <t>8303411</t>
  </si>
  <si>
    <t>Uat PRODEP</t>
  </si>
  <si>
    <t>2325110409</t>
  </si>
  <si>
    <t>Universidad Tecnológica del Mar</t>
  </si>
  <si>
    <t>Universidad Tecnológica de Reynosa</t>
  </si>
  <si>
    <t>Universidad Tecnológica de Nuevo Laredo</t>
  </si>
  <si>
    <t>Universidad Tecnológica de Matamoros</t>
  </si>
  <si>
    <t>Universidad Tecnológica de Altamira</t>
  </si>
  <si>
    <t>2325110423</t>
  </si>
  <si>
    <t>8303442</t>
  </si>
  <si>
    <t>Prodep</t>
  </si>
  <si>
    <t>Otros Apoyos Complementarios</t>
  </si>
  <si>
    <t>2325110208</t>
  </si>
  <si>
    <t>8303018</t>
  </si>
  <si>
    <t>Programa Desarrollo Profesional Docente</t>
  </si>
  <si>
    <t>8303025</t>
  </si>
  <si>
    <t>Fam Remanentes (Escuelas al cien)</t>
  </si>
  <si>
    <t>2325110418</t>
  </si>
  <si>
    <t>8303030</t>
  </si>
  <si>
    <t xml:space="preserve">Convenio apoyo financieron U080 centro y org de educacion </t>
  </si>
  <si>
    <t>2325110211</t>
  </si>
  <si>
    <t>8303032</t>
  </si>
  <si>
    <t>Programa Expansion de la Educacion Inicial</t>
  </si>
  <si>
    <t>2325110108</t>
  </si>
  <si>
    <t>8303036</t>
  </si>
  <si>
    <t xml:space="preserve">Programa de Fortalecimiento de los Servicios de Educación Especial </t>
  </si>
  <si>
    <t>2325110110</t>
  </si>
  <si>
    <t>8303037</t>
  </si>
  <si>
    <t>Programa S300 Fortalecimiento Excelencia Educativa</t>
  </si>
  <si>
    <t>SECRETARÍA DE SALUD Y ASISTENCIA SOCIAL</t>
  </si>
  <si>
    <t>2325120116</t>
  </si>
  <si>
    <t>INSABI Prestación Gratuita Serv Salud</t>
  </si>
  <si>
    <t>2325120120</t>
  </si>
  <si>
    <t>Fideicomiso Hospital General de Cd Madero</t>
  </si>
  <si>
    <t>2325120121</t>
  </si>
  <si>
    <t>Fideicomiso Hospital General de Matamoros</t>
  </si>
  <si>
    <t>2325120102</t>
  </si>
  <si>
    <t>8306123</t>
  </si>
  <si>
    <t>Fortalecimiento a la Atención Médica</t>
  </si>
  <si>
    <t>2325120122</t>
  </si>
  <si>
    <t>8306127</t>
  </si>
  <si>
    <t>Proyecto Nuevo Hospital General de Matamoros</t>
  </si>
  <si>
    <t>8306134</t>
  </si>
  <si>
    <t>Insabi en Especie</t>
  </si>
  <si>
    <t>2325120131</t>
  </si>
  <si>
    <t>8306144</t>
  </si>
  <si>
    <t xml:space="preserve">Programa de Atencion a pesronas con discapacidad proyecto equipamiento de unidades basicas rehabilitacion a municipios de alta y muy alta marginacion </t>
  </si>
  <si>
    <t>2325120142</t>
  </si>
  <si>
    <t>8306146</t>
  </si>
  <si>
    <t>Fonsabi en Especie</t>
  </si>
  <si>
    <t>2325120145</t>
  </si>
  <si>
    <t>Programa Presupuestario E001 construccion at' a la Salud personas sin seguridad social</t>
  </si>
  <si>
    <t>2325120144</t>
  </si>
  <si>
    <t>8306148</t>
  </si>
  <si>
    <t>Programa Presupuestario E001 en la modalidad de conservación y mantenimiento at' a la Salud personas sin seguridad social</t>
  </si>
  <si>
    <t xml:space="preserve">SECRETARÍA DE GOBERNACIÓN </t>
  </si>
  <si>
    <t>2325040105</t>
  </si>
  <si>
    <t>8321111</t>
  </si>
  <si>
    <t>CNB Subsidio Federal</t>
  </si>
  <si>
    <t>2225230109</t>
  </si>
  <si>
    <t>8321113</t>
  </si>
  <si>
    <t>Regularización de Vehiculos de Procedencia Extranjera</t>
  </si>
  <si>
    <t>2325230109</t>
  </si>
  <si>
    <t>2325360101</t>
  </si>
  <si>
    <t>8321114</t>
  </si>
  <si>
    <t>Fondo p/ Fortalecimiento Inst Publicas (FOFISP)</t>
  </si>
  <si>
    <t>SECRETARÍA DE DESARROLLO SOCIAL</t>
  </si>
  <si>
    <t>2325120104</t>
  </si>
  <si>
    <t>8306116</t>
  </si>
  <si>
    <t>Programa para la prevención y control de Adicciones</t>
  </si>
  <si>
    <t>2325470103</t>
  </si>
  <si>
    <t>8315123</t>
  </si>
  <si>
    <t>Fondo para el Bienestar y el Avance de las Mujeres</t>
  </si>
  <si>
    <t>2325200105</t>
  </si>
  <si>
    <t>8315124</t>
  </si>
  <si>
    <t>Programa para el Adelanto,Bienestar e Igualdad de las Mujeres (PRIABIM)</t>
  </si>
  <si>
    <t>2325040108</t>
  </si>
  <si>
    <t>8315125</t>
  </si>
  <si>
    <t>Fortalecimiento del Centro de Justicia para las Mujeres en Reynosa</t>
  </si>
  <si>
    <t>Desarrollo Integral de la Familia (DIF)</t>
  </si>
  <si>
    <t>2325200101</t>
  </si>
  <si>
    <t>8315204</t>
  </si>
  <si>
    <t>Programa PAIMEF</t>
  </si>
  <si>
    <t>2325120136</t>
  </si>
  <si>
    <t>Fortalecimiento para atención de niñas,niños y adolescente migrantes nuevo reynosa 1</t>
  </si>
  <si>
    <t>2325120135</t>
  </si>
  <si>
    <t>Fortalecimiento para atención de niñas,niños y adolescente migrantes nuevo reynosa 2</t>
  </si>
  <si>
    <t>2325120141</t>
  </si>
  <si>
    <t xml:space="preserve">Programa de apoyo para refugio especial para mujeres victimas de violencia de género, sus hijas e hijos </t>
  </si>
  <si>
    <t>2325120139</t>
  </si>
  <si>
    <t>Fortalecimiento para atención de niñas,niños y adolescente migrantes Cd.Madero</t>
  </si>
  <si>
    <t>2325120133</t>
  </si>
  <si>
    <t>Fortalecimiento para atención de niñas,niños y adolescente migrantes Victoria, Tam</t>
  </si>
  <si>
    <t>2325120134</t>
  </si>
  <si>
    <t>Fortalecimiento para atención de niñas,niños y adolescente migrantes Tampico</t>
  </si>
  <si>
    <t>2325120137</t>
  </si>
  <si>
    <t>Fortalecimiento para atención de niñas,niños y adolescente migrantes Nuevo Laredo</t>
  </si>
  <si>
    <t>2325120138</t>
  </si>
  <si>
    <t>Fortalecimiento para atención de niñas,niños y adolescente migrantes Matamoros</t>
  </si>
  <si>
    <t>2325120140</t>
  </si>
  <si>
    <t>Fortalecimiento para atención de niñas,niños y adolescente migrantes Altamira</t>
  </si>
  <si>
    <t>SECRETARÍA DE DESARROLLO URBANO Y MEDIO AMBIENTE</t>
  </si>
  <si>
    <t>2325160128</t>
  </si>
  <si>
    <t>Brigada para la prevención y combate de Incendios Forestales en Miquihuana</t>
  </si>
  <si>
    <t>SECRETARIA DE AGRICULTURA,GANADERIA,DESARROLLO,RURAL,PESCAY ALIMENTACION</t>
  </si>
  <si>
    <t>Campaña  Plaga de los Cítricos</t>
  </si>
  <si>
    <t>Campaña Mosca de la Fruta</t>
  </si>
  <si>
    <t xml:space="preserve">Campaña Langosta </t>
  </si>
  <si>
    <t>Campaña Plagas Reglamentadas del Algodonero</t>
  </si>
  <si>
    <t>Inocuidad Agrícola</t>
  </si>
  <si>
    <t xml:space="preserve">Vigilancia Epidemiologica de Riesgos Fitosanitarios </t>
  </si>
  <si>
    <t>Manejo Fitosanitario en apoyo a la Producción para el Bienestar Maíz</t>
  </si>
  <si>
    <t>Servicio Fitosanitario</t>
  </si>
  <si>
    <t>2325080124</t>
  </si>
  <si>
    <t>Campañas de Protección Fitosanitaria -Cancro de los Citricos</t>
  </si>
  <si>
    <t>CULTURA</t>
  </si>
  <si>
    <t>2325480101</t>
  </si>
  <si>
    <t>8305103</t>
  </si>
  <si>
    <t>Apoyo a Instituciones estatales de cultura AIEC</t>
  </si>
  <si>
    <t>2325480102</t>
  </si>
  <si>
    <t>8305109</t>
  </si>
  <si>
    <t>Prog de apoyo cultura multiples y comunidades PACMYC</t>
  </si>
  <si>
    <t xml:space="preserve">COMISIÓN NACIONAL DEL AGUA </t>
  </si>
  <si>
    <t>2325160115</t>
  </si>
  <si>
    <t>8311127</t>
  </si>
  <si>
    <t>Rehabilitación,Modernizacion y Tecnificación y Equipamiento de unidades de riego</t>
  </si>
  <si>
    <t>2325160117</t>
  </si>
  <si>
    <t>8311128</t>
  </si>
  <si>
    <t xml:space="preserve">Equipamiento de Distrito de Riego </t>
  </si>
  <si>
    <t>2325160126</t>
  </si>
  <si>
    <t>8311132</t>
  </si>
  <si>
    <t xml:space="preserve">Programa de Agua Potable,Drenaje y tratamiento </t>
  </si>
  <si>
    <t>2325160116</t>
  </si>
  <si>
    <t>8311126</t>
  </si>
  <si>
    <t>Rehabilitación,Modernizacion y Tecnificación de  Distrito de Riego</t>
  </si>
  <si>
    <t>2325160122</t>
  </si>
  <si>
    <t>8311103</t>
  </si>
  <si>
    <t>Distrito de Riego 026</t>
  </si>
  <si>
    <t>OTROS PROGRAMAS</t>
  </si>
  <si>
    <t>2325230104</t>
  </si>
  <si>
    <t>8323102</t>
  </si>
  <si>
    <t>Convenio Capacitación y Profesionalización Armonización Contable</t>
  </si>
  <si>
    <t xml:space="preserve">INCENTIVOS DERIVADOS DE LA COLABORACIÓN FISCAL </t>
  </si>
  <si>
    <t xml:space="preserve">POR INCENTIVOS DERIVADOS DE LA COLABORACIÓN FISCAL </t>
  </si>
  <si>
    <t>2315280113</t>
  </si>
  <si>
    <t>8401101</t>
  </si>
  <si>
    <t>Impuesto Sobre Tenencia y uso de  Vehiculos (rezago federal)</t>
  </si>
  <si>
    <t xml:space="preserve">      Fondo de Compensación de ISAN</t>
  </si>
  <si>
    <t>8401102</t>
  </si>
  <si>
    <t>Impuesto  Sobre Automoviles  Nuevos</t>
  </si>
  <si>
    <t xml:space="preserve">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</si>
  <si>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</si>
  <si>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</si>
  <si>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</si>
  <si>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</si>
  <si>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8401106</t>
  </si>
  <si>
    <t xml:space="preserve"> IEPS Gasolina y  Diesel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</si>
  <si>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</si>
  <si>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</si>
  <si>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</si>
  <si>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</si>
  <si>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</si>
  <si>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</si>
  <si>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</si>
  <si>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</si>
  <si>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</si>
  <si>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IEPS por la Venta Final al Publico de Gasolina y Diesel</t>
  </si>
  <si>
    <t xml:space="preserve"> Incentivos Repecos, Intermedios, Multas.Admvas.Fed. Zona Federal</t>
  </si>
  <si>
    <t>8401114</t>
  </si>
  <si>
    <t xml:space="preserve">       Por Pagos por Excepción Fiscalización Concurrente</t>
  </si>
  <si>
    <t>8401115</t>
  </si>
  <si>
    <t xml:space="preserve">       ISR Enajenacion de Bienes Inmuebles Art 126</t>
  </si>
  <si>
    <t>2315280114</t>
  </si>
  <si>
    <t>8401116</t>
  </si>
  <si>
    <t xml:space="preserve">      Inspección Vigilancia y control 5 al  Millar Federal</t>
  </si>
  <si>
    <t>2315280115</t>
  </si>
  <si>
    <t>8401117</t>
  </si>
  <si>
    <t xml:space="preserve">      Inspección Vigilancia y control 5 al  Millar Estatal</t>
  </si>
  <si>
    <t>8401119</t>
  </si>
  <si>
    <t xml:space="preserve">      Multas  Administrativas Federales no Fiscales</t>
  </si>
  <si>
    <t>8401124</t>
  </si>
  <si>
    <t xml:space="preserve">      Vigilancia de Obligaciones</t>
  </si>
  <si>
    <t>8401126</t>
  </si>
  <si>
    <t xml:space="preserve">       Incentivo por el uso de medio de pago electronico</t>
  </si>
  <si>
    <t xml:space="preserve">Accesorios </t>
  </si>
  <si>
    <t>Recargos de incentivos de la colaboración fiscal</t>
  </si>
  <si>
    <t>8402101</t>
  </si>
  <si>
    <t xml:space="preserve">   Recargos de  Rezago de Tenencia Federal</t>
  </si>
  <si>
    <t xml:space="preserve">   Recargos de Impuestos S/Automoviles Nuevos</t>
  </si>
  <si>
    <t>8402103</t>
  </si>
  <si>
    <t xml:space="preserve">   Recargos de IVA Fiscalización</t>
  </si>
  <si>
    <t>8402104</t>
  </si>
  <si>
    <t xml:space="preserve">   Recargos de ISR Fiscalización</t>
  </si>
  <si>
    <t xml:space="preserve">   Recargos de IETU Fiscalización</t>
  </si>
  <si>
    <t>8402108</t>
  </si>
  <si>
    <t xml:space="preserve">   Recargos de  IVA Repecos</t>
  </si>
  <si>
    <t>8402109</t>
  </si>
  <si>
    <t xml:space="preserve">   Recargos ISR Repecos</t>
  </si>
  <si>
    <t>8402110</t>
  </si>
  <si>
    <t xml:space="preserve">   Recargos de IETU Repecos</t>
  </si>
  <si>
    <t>8402112</t>
  </si>
  <si>
    <t xml:space="preserve">   Recargos por Enajenación de Bienes Inmuebles</t>
  </si>
  <si>
    <t>8402114</t>
  </si>
  <si>
    <t xml:space="preserve">   Falta u Omision de Documentos Ley Aduanera (anexo 8)</t>
  </si>
  <si>
    <t>8402115</t>
  </si>
  <si>
    <t xml:space="preserve">   Recargos Ley Aduanera (Anexo 8)</t>
  </si>
  <si>
    <t xml:space="preserve">Multas </t>
  </si>
  <si>
    <t>8402201</t>
  </si>
  <si>
    <t xml:space="preserve">   Multa de rezago de Tenencia Federal</t>
  </si>
  <si>
    <t>8402203</t>
  </si>
  <si>
    <t xml:space="preserve">   Multa de IVA Fiscalizacón</t>
  </si>
  <si>
    <t>8402204</t>
  </si>
  <si>
    <t xml:space="preserve">  Multa de ISR Fiscalizacón</t>
  </si>
  <si>
    <t>8402206</t>
  </si>
  <si>
    <t xml:space="preserve">  Multa IEPS Gasolina y  Diesel Fiscalización</t>
  </si>
  <si>
    <t>8402207</t>
  </si>
  <si>
    <t xml:space="preserve">  Multa de IETU Fiscalizacón</t>
  </si>
  <si>
    <t>8402212</t>
  </si>
  <si>
    <t xml:space="preserve"> Multa por Enajenacion de Bienes Muebles</t>
  </si>
  <si>
    <t>8402214</t>
  </si>
  <si>
    <t xml:space="preserve"> Multa Ley Aduanera</t>
  </si>
  <si>
    <t xml:space="preserve"> Multa por incumplimiento al requerimiento ISR RIF </t>
  </si>
  <si>
    <t xml:space="preserve"> Multa por incumplimiento al requerimiento a la declaracion ISR RIF  </t>
  </si>
  <si>
    <t xml:space="preserve"> Multa por incumplimiento al requerimiento a la declaracion IVA RIF </t>
  </si>
  <si>
    <t>Honorarios</t>
  </si>
  <si>
    <t xml:space="preserve">  Honorarios</t>
  </si>
  <si>
    <t xml:space="preserve">Gastos de ejecución fiscalización </t>
  </si>
  <si>
    <t xml:space="preserve">  Gastos de ejecución fiscalización </t>
  </si>
  <si>
    <t xml:space="preserve">FONDOS DISTINTOS DE PARTICIPACIONES </t>
  </si>
  <si>
    <t>2225230101</t>
  </si>
  <si>
    <t>8501001</t>
  </si>
  <si>
    <t>Fondo para Entidades Federativas  Y Municipios Productores de Hidrocarburos 2022</t>
  </si>
  <si>
    <t>2325230101</t>
  </si>
  <si>
    <t>Fondo para Entidades Federativas  Y Municipios Productores de Hidrocarburos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</si>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</sst>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DINPro-Regular"/>
      <family val="3"/>
    </font>
    <font>
      <i/>
      <sz val="9"/>
      <color rgb="FF333333"/>
      <name val="Calibri"/>
      <family val="2"/>
    </font>
    <font>
      <i/>
      <sz val="10"/>
      <color rgb="FF33333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333333"/>
      <name val="Calibri"/>
      <family val="2"/>
      <scheme val="minor"/>
    </font>
    <font>
      <b/>
      <i/>
      <sz val="9"/>
      <color rgb="FF333333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ourier"/>
      <family val="3"/>
    </font>
    <font>
      <sz val="11"/>
      <color rgb="FF000000"/>
      <name val="Calibri"/>
      <family val="2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7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19" fillId="0" borderId="0" xfId="1" applyFont="1" applyBorder="1" applyAlignment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164" fontId="21" fillId="2" borderId="0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Fill="1" applyBorder="1"/>
    <xf numFmtId="0" fontId="19" fillId="0" borderId="0" xfId="1" applyFont="1" applyFill="1" applyBorder="1" applyAlignment="1">
      <alignment vertical="center"/>
    </xf>
    <xf numFmtId="0" fontId="15" fillId="0" borderId="0" xfId="1" applyFont="1" applyBorder="1"/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43" fontId="15" fillId="3" borderId="0" xfId="3" applyFont="1" applyFill="1" applyBorder="1"/>
    <xf numFmtId="3" fontId="15" fillId="3" borderId="2" xfId="4" applyNumberFormat="1" applyFont="1" applyFill="1" applyBorder="1"/>
    <xf numFmtId="3" fontId="15" fillId="3" borderId="0" xfId="4" applyNumberFormat="1" applyFont="1" applyFill="1" applyBorder="1"/>
    <xf numFmtId="0" fontId="12" fillId="0" borderId="0" xfId="1" applyFont="1" applyFill="1" applyBorder="1"/>
    <xf numFmtId="0" fontId="15" fillId="0" borderId="0" xfId="1" applyFont="1" applyFill="1" applyBorder="1"/>
    <xf numFmtId="0" fontId="14" fillId="0" borderId="0" xfId="1" applyFont="1" applyBorder="1" applyAlignment="1">
      <alignment vertical="center"/>
    </xf>
    <xf numFmtId="49" fontId="14" fillId="0" borderId="3" xfId="3" applyNumberFormat="1" applyFont="1" applyFill="1" applyBorder="1" applyAlignment="1">
      <alignment horizontal="center" vertical="center"/>
    </xf>
    <xf numFmtId="43" fontId="14" fillId="0" borderId="3" xfId="3" applyFont="1" applyFill="1" applyBorder="1" applyAlignment="1">
      <alignment vertical="center"/>
    </xf>
    <xf numFmtId="3" fontId="14" fillId="0" borderId="3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Border="1"/>
    <xf numFmtId="49" fontId="14" fillId="3" borderId="3" xfId="3" applyNumberFormat="1" applyFont="1" applyFill="1" applyBorder="1" applyAlignment="1">
      <alignment horizontal="center"/>
    </xf>
    <xf numFmtId="43" fontId="11" fillId="3" borderId="3" xfId="3" applyFont="1" applyFill="1" applyBorder="1"/>
    <xf numFmtId="3" fontId="15" fillId="3" borderId="3" xfId="1" applyNumberFormat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2" fillId="0" borderId="0" xfId="1" applyFont="1" applyBorder="1"/>
    <xf numFmtId="49" fontId="11" fillId="0" borderId="3" xfId="3" applyNumberFormat="1" applyFont="1" applyFill="1" applyBorder="1" applyAlignment="1">
      <alignment horizontal="center"/>
    </xf>
    <xf numFmtId="43" fontId="11" fillId="0" borderId="3" xfId="3" applyFont="1" applyFill="1" applyBorder="1"/>
    <xf numFmtId="3" fontId="11" fillId="0" borderId="3" xfId="1" applyNumberFormat="1" applyFont="1" applyFill="1" applyBorder="1"/>
    <xf numFmtId="49" fontId="11" fillId="3" borderId="3" xfId="3" applyNumberFormat="1" applyFont="1" applyFill="1" applyBorder="1" applyAlignment="1">
      <alignment horizontal="center"/>
    </xf>
    <xf numFmtId="0" fontId="13" fillId="0" borderId="0" xfId="1" applyFont="1" applyBorder="1"/>
    <xf numFmtId="49" fontId="10" fillId="3" borderId="3" xfId="3" applyNumberFormat="1" applyFont="1" applyFill="1" applyBorder="1" applyAlignment="1">
      <alignment horizontal="center"/>
    </xf>
    <xf numFmtId="3" fontId="14" fillId="0" borderId="0" xfId="1" applyNumberFormat="1" applyFont="1" applyFill="1" applyBorder="1"/>
    <xf numFmtId="43" fontId="11" fillId="0" borderId="3" xfId="3" applyFont="1" applyFill="1" applyBorder="1" applyAlignment="1">
      <alignment horizontal="left"/>
    </xf>
    <xf numFmtId="0" fontId="13" fillId="0" borderId="0" xfId="1" applyFont="1" applyBorder="1" applyAlignment="1">
      <alignment vertical="center"/>
    </xf>
    <xf numFmtId="49" fontId="10" fillId="3" borderId="3" xfId="3" applyNumberFormat="1" applyFont="1" applyFill="1" applyBorder="1" applyAlignment="1">
      <alignment horizontal="center" vertical="center"/>
    </xf>
    <xf numFmtId="43" fontId="11" fillId="3" borderId="3" xfId="3" applyFont="1" applyFill="1" applyBorder="1" applyAlignment="1">
      <alignment vertical="center" wrapText="1"/>
    </xf>
    <xf numFmtId="3" fontId="15" fillId="3" borderId="3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1" fillId="3" borderId="3" xfId="1" applyNumberFormat="1" applyFont="1" applyFill="1" applyBorder="1"/>
    <xf numFmtId="0" fontId="16" fillId="0" borderId="0" xfId="1" applyFont="1" applyBorder="1"/>
    <xf numFmtId="0" fontId="16" fillId="0" borderId="0" xfId="1" applyFont="1" applyFill="1" applyBorder="1"/>
    <xf numFmtId="43" fontId="15" fillId="3" borderId="3" xfId="3" applyFont="1" applyFill="1" applyBorder="1"/>
    <xf numFmtId="49" fontId="10" fillId="0" borderId="3" xfId="3" applyNumberFormat="1" applyFont="1" applyFill="1" applyBorder="1" applyAlignment="1">
      <alignment horizontal="center"/>
    </xf>
    <xf numFmtId="49" fontId="14" fillId="0" borderId="3" xfId="3" applyNumberFormat="1" applyFont="1" applyFill="1" applyBorder="1" applyAlignment="1">
      <alignment horizontal="center"/>
    </xf>
    <xf numFmtId="43" fontId="15" fillId="0" borderId="3" xfId="3" applyFont="1" applyFill="1" applyBorder="1"/>
    <xf numFmtId="3" fontId="15" fillId="0" borderId="3" xfId="1" applyNumberFormat="1" applyFont="1" applyFill="1" applyBorder="1"/>
    <xf numFmtId="0" fontId="10" fillId="0" borderId="0" xfId="1" applyFont="1" applyBorder="1"/>
    <xf numFmtId="49" fontId="10" fillId="0" borderId="3" xfId="3" applyNumberFormat="1" applyFont="1" applyFill="1" applyBorder="1" applyAlignment="1">
      <alignment horizontal="center" vertical="center" wrapText="1"/>
    </xf>
    <xf numFmtId="43" fontId="11" fillId="0" borderId="3" xfId="3" applyFont="1" applyFill="1" applyBorder="1" applyAlignment="1">
      <alignment horizontal="left" vertical="center" wrapText="1" indent="1"/>
    </xf>
    <xf numFmtId="0" fontId="10" fillId="0" borderId="0" xfId="1" applyFont="1" applyFill="1" applyBorder="1"/>
    <xf numFmtId="0" fontId="11" fillId="0" borderId="0" xfId="1" applyFont="1" applyFill="1" applyBorder="1"/>
    <xf numFmtId="0" fontId="11" fillId="0" borderId="0" xfId="1" applyFont="1" applyBorder="1"/>
    <xf numFmtId="43" fontId="15" fillId="0" borderId="3" xfId="3" applyFont="1" applyFill="1" applyBorder="1" applyAlignment="1">
      <alignment horizontal="left" vertical="center" wrapText="1" indent="1"/>
    </xf>
    <xf numFmtId="43" fontId="14" fillId="0" borderId="3" xfId="3" applyFont="1" applyFill="1" applyBorder="1" applyAlignment="1">
      <alignment horizontal="left" vertical="center" wrapText="1"/>
    </xf>
    <xf numFmtId="3" fontId="14" fillId="0" borderId="3" xfId="1" applyNumberFormat="1" applyFont="1" applyFill="1" applyBorder="1"/>
    <xf numFmtId="43" fontId="14" fillId="0" borderId="3" xfId="3" applyFont="1" applyFill="1" applyBorder="1"/>
    <xf numFmtId="43" fontId="11" fillId="0" borderId="3" xfId="3" applyFont="1" applyFill="1" applyBorder="1" applyAlignment="1">
      <alignment horizontal="left" indent="1"/>
    </xf>
    <xf numFmtId="3" fontId="10" fillId="0" borderId="3" xfId="1" applyNumberFormat="1" applyFont="1" applyFill="1" applyBorder="1"/>
    <xf numFmtId="43" fontId="11" fillId="0" borderId="3" xfId="3" applyFont="1" applyFill="1" applyBorder="1" applyAlignment="1">
      <alignment horizontal="left" indent="2"/>
    </xf>
    <xf numFmtId="0" fontId="12" fillId="4" borderId="0" xfId="1" applyFont="1" applyFill="1" applyBorder="1"/>
    <xf numFmtId="3" fontId="12" fillId="0" borderId="0" xfId="1" applyNumberFormat="1" applyFont="1" applyFill="1" applyBorder="1"/>
    <xf numFmtId="43" fontId="10" fillId="0" borderId="3" xfId="3" applyFont="1" applyFill="1" applyBorder="1" applyAlignment="1">
      <alignment horizontal="left" indent="2"/>
    </xf>
    <xf numFmtId="4" fontId="13" fillId="0" borderId="0" xfId="1" applyNumberFormat="1" applyFont="1" applyFill="1" applyBorder="1"/>
    <xf numFmtId="4" fontId="12" fillId="0" borderId="0" xfId="1" applyNumberFormat="1" applyFont="1" applyFill="1" applyBorder="1"/>
    <xf numFmtId="43" fontId="11" fillId="0" borderId="3" xfId="3" applyFont="1" applyFill="1" applyBorder="1" applyAlignment="1">
      <alignment horizontal="left" vertical="top" indent="2"/>
    </xf>
    <xf numFmtId="49" fontId="11" fillId="0" borderId="3" xfId="3" applyNumberFormat="1" applyFont="1" applyFill="1" applyBorder="1" applyAlignment="1">
      <alignment horizontal="center" vertical="top"/>
    </xf>
    <xf numFmtId="43" fontId="10" fillId="0" borderId="3" xfId="3" applyFont="1" applyFill="1" applyBorder="1" applyAlignment="1">
      <alignment horizontal="left" vertical="top" indent="2"/>
    </xf>
    <xf numFmtId="0" fontId="7" fillId="0" borderId="0" xfId="1" applyFont="1" applyBorder="1"/>
    <xf numFmtId="49" fontId="9" fillId="0" borderId="3" xfId="3" applyNumberFormat="1" applyFont="1" applyFill="1" applyBorder="1" applyAlignment="1">
      <alignment horizontal="center"/>
    </xf>
    <xf numFmtId="43" fontId="8" fillId="0" borderId="3" xfId="3" applyFont="1" applyFill="1" applyBorder="1" applyAlignment="1">
      <alignment horizontal="left" vertical="center" indent="2"/>
    </xf>
    <xf numFmtId="3" fontId="8" fillId="0" borderId="3" xfId="1" applyNumberFormat="1" applyFont="1" applyFill="1" applyBorder="1" applyAlignment="1">
      <alignment vertical="center"/>
    </xf>
    <xf numFmtId="0" fontId="7" fillId="0" borderId="0" xfId="1" applyFont="1" applyFill="1" applyBorder="1"/>
    <xf numFmtId="0" fontId="6" fillId="0" borderId="0" xfId="1" applyFont="1" applyBorder="1"/>
    <xf numFmtId="0" fontId="5" fillId="0" borderId="0" xfId="0" applyFont="1" applyFill="1" applyBorder="1" applyAlignment="1" applyProtection="1">
      <alignment vertical="top"/>
    </xf>
    <xf numFmtId="0" fontId="1" fillId="0" borderId="0" xfId="0" applyFont="1" applyBorder="1"/>
    <xf numFmtId="0" fontId="6" fillId="0" borderId="0" xfId="1" applyFont="1" applyFill="1" applyBorder="1"/>
    <xf numFmtId="0" fontId="5" fillId="0" borderId="0" xfId="0" applyFont="1" applyFill="1" applyBorder="1" applyAlignment="1" applyProtection="1">
      <alignment vertical="center"/>
    </xf>
    <xf numFmtId="43" fontId="3" fillId="0" borderId="0" xfId="5" applyFont="1" applyFill="1"/>
    <xf numFmtId="0" fontId="2" fillId="3" borderId="0" xfId="1" applyFont="1" applyFill="1"/>
    <xf numFmtId="0" fontId="1" fillId="0" borderId="0" xfId="0" applyFont="1" applyFill="1"/>
    <xf numFmtId="0" fontId="1" fillId="0" borderId="0" xfId="0" applyFont="1"/>
  </cellXfs>
  <cellStyles count="6">
    <cellStyle name="Millares" xfId="2" builtinId="3"/>
    <cellStyle name="Millares 10" xfId="3"/>
    <cellStyle name="Millares 2 2" xfId="5"/>
    <cellStyle name="Normal" xfId="0" builtinId="0"/>
    <cellStyle name="Normal 2" xfId="1"/>
    <cellStyle name="Normal_OCT-20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258</xdr:row>
      <xdr:rowOff>19050</xdr:rowOff>
    </xdr:from>
    <xdr:ext cx="2381250" cy="252633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72c1077a-ab6f-4f0c-b9f7-da8f4e9737a9}"/>
            </a:ext>
          </a:extLst>
        </xdr:cNvPr>
        <xdr:cNvSpPr txBox="1"/>
      </xdr:nvSpPr>
      <xdr:spPr>
        <a:xfrm>
          <a:off x="1876425" y="40090725"/>
          <a:ext cx="2381250" cy="252633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400050</xdr:colOff>
      <xdr:row>258</xdr:row>
      <xdr:rowOff>9525</xdr:rowOff>
    </xdr:from>
    <xdr:ext cx="2590800" cy="252633"/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2acce537-e445-4822-b5b2-58eadc25b332}"/>
            </a:ext>
          </a:extLst>
        </xdr:cNvPr>
        <xdr:cNvSpPr txBox="1"/>
      </xdr:nvSpPr>
      <xdr:spPr>
        <a:xfrm>
          <a:off x="8839200" y="40081200"/>
          <a:ext cx="2590800" cy="252633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8</xdr:col>
      <xdr:colOff>428625</xdr:colOff>
      <xdr:row>258</xdr:row>
      <xdr:rowOff>0</xdr:rowOff>
    </xdr:from>
    <xdr:ext cx="2676525" cy="638175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3ae253f3-9d8d-4d75-9b71-97722e39adca}"/>
            </a:ext>
          </a:extLst>
        </xdr:cNvPr>
        <xdr:cNvSpPr txBox="1"/>
      </xdr:nvSpPr>
      <xdr:spPr>
        <a:xfrm>
          <a:off x="11668125" y="40071675"/>
          <a:ext cx="2676525" cy="638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2853173</xdr:colOff>
      <xdr:row>258</xdr:row>
      <xdr:rowOff>24244</xdr:rowOff>
    </xdr:from>
    <xdr:to>
      <xdr:col>4</xdr:col>
      <xdr:colOff>762001</xdr:colOff>
      <xdr:row>262</xdr:row>
      <xdr:rowOff>100409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6fadd888-6adf-4df1-a594-765fbd133a93}"/>
            </a:ext>
          </a:extLst>
        </xdr:cNvPr>
        <xdr:cNvSpPr txBox="1"/>
      </xdr:nvSpPr>
      <xdr:spPr>
        <a:xfrm>
          <a:off x="4562475" y="40100250"/>
          <a:ext cx="3771900" cy="685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Y258"/>
  <sheetViews>
    <sheetView showGridLines="0" tabSelected="1" topLeftCell="A244" zoomScaleSheetLayoutView="100" workbookViewId="0">
      <selection activeCell="C265" sqref="C265"/>
    </sheetView>
  </sheetViews>
  <sheetFormatPr baseColWidth="10" defaultColWidth="11.42578125" defaultRowHeight="12" customHeight="1" x14ac:dyDescent="0.25"/>
  <cols>
    <col min="1" max="1" width="13" style="81" customWidth="1"/>
    <col min="2" max="2" width="12.5703125" style="82" customWidth="1"/>
    <col min="3" max="3" width="74.42578125" style="82" customWidth="1"/>
    <col min="4" max="4" width="13.5703125" style="82" customWidth="1"/>
    <col min="5" max="5" width="13" style="82" customWidth="1"/>
    <col min="6" max="6" width="14" style="82" customWidth="1"/>
    <col min="7" max="7" width="14.140625" style="82" customWidth="1"/>
    <col min="8" max="8" width="13.85546875" style="82" customWidth="1"/>
    <col min="9" max="9" width="13.28515625" style="82" customWidth="1"/>
    <col min="10" max="10" width="13.85546875" style="82" customWidth="1"/>
    <col min="11" max="11" width="13.28515625" style="82" customWidth="1"/>
    <col min="12" max="12" width="13.42578125" style="82" customWidth="1"/>
    <col min="13" max="13" width="14.140625" style="82" customWidth="1"/>
    <col min="14" max="14" width="14.42578125" style="81" bestFit="1" customWidth="1"/>
    <col min="15" max="15" width="11.42578125" style="81" customWidth="1"/>
    <col min="16" max="16" width="15.85546875" style="81" bestFit="1" customWidth="1"/>
    <col min="17" max="545" width="11.42578125" style="81" customWidth="1"/>
    <col min="546" max="546" width="11.42578125" style="82" customWidth="1"/>
    <col min="547" max="16384" width="11.42578125" style="82"/>
  </cols>
  <sheetData>
    <row r="1" spans="1:545" s="1" customFormat="1" ht="40.5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</row>
    <row r="2" spans="1:545" s="6" customFormat="1" ht="5.0999999999999996" customHeight="1" x14ac:dyDescent="0.2">
      <c r="A2" s="7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</row>
    <row r="3" spans="1:545" s="14" customFormat="1" ht="15.75" customHeight="1" x14ac:dyDescent="0.2">
      <c r="A3" s="15"/>
      <c r="B3" s="15"/>
      <c r="C3" s="16" t="s">
        <v>13</v>
      </c>
      <c r="D3" s="17">
        <f t="shared" ref="D3:G3" si="0">D4+D7+D9+D12+D14+D19</f>
        <v>696167497</v>
      </c>
      <c r="E3" s="17">
        <f t="shared" si="0"/>
        <v>501183410</v>
      </c>
      <c r="F3" s="17">
        <f t="shared" si="0"/>
        <v>449041540</v>
      </c>
      <c r="G3" s="17">
        <f t="shared" si="0"/>
        <v>506629975</v>
      </c>
      <c r="H3" s="17">
        <f>H4+H7+H9+H12+H14+H19</f>
        <v>475388831</v>
      </c>
      <c r="I3" s="17">
        <f>I4+I7+I9+I12+I14+I19</f>
        <v>567391118</v>
      </c>
      <c r="J3" s="17">
        <f>J4+J7+J9+J12+J14+J19</f>
        <v>521894120</v>
      </c>
      <c r="K3" s="17">
        <f>K4+K7+K9+K12+K14+K19</f>
        <v>501252271</v>
      </c>
      <c r="L3" s="17">
        <f>L4+L7+L9+L12+L14+L19</f>
        <v>506679955</v>
      </c>
      <c r="M3" s="17">
        <f>SUM(D3:L3)</f>
        <v>4725628717</v>
      </c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</row>
    <row r="4" spans="1:545" s="20" customFormat="1" x14ac:dyDescent="0.2">
      <c r="A4" s="21"/>
      <c r="B4" s="21"/>
      <c r="C4" s="22" t="s">
        <v>14</v>
      </c>
      <c r="D4" s="23">
        <f t="shared" ref="D4:L4" si="1">SUM(D5:D6)</f>
        <v>23371909</v>
      </c>
      <c r="E4" s="23">
        <f t="shared" si="1"/>
        <v>22806819</v>
      </c>
      <c r="F4" s="23">
        <f t="shared" si="1"/>
        <v>20576212</v>
      </c>
      <c r="G4" s="23">
        <f t="shared" si="1"/>
        <v>20826731</v>
      </c>
      <c r="H4" s="23">
        <f t="shared" si="1"/>
        <v>20436426</v>
      </c>
      <c r="I4" s="23">
        <f t="shared" si="1"/>
        <v>22562581</v>
      </c>
      <c r="J4" s="23">
        <f t="shared" si="1"/>
        <v>18235157</v>
      </c>
      <c r="K4" s="23">
        <f t="shared" si="1"/>
        <v>18140716</v>
      </c>
      <c r="L4" s="23">
        <f t="shared" si="1"/>
        <v>19502461</v>
      </c>
      <c r="M4" s="23">
        <f t="shared" ref="M4:M68" si="2">SUM(D4:L4)</f>
        <v>186459012</v>
      </c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</row>
    <row r="5" spans="1:545" s="26" customFormat="1" x14ac:dyDescent="0.2">
      <c r="A5" s="27" t="s">
        <v>15</v>
      </c>
      <c r="B5" s="27" t="s">
        <v>16</v>
      </c>
      <c r="C5" s="28" t="s">
        <v>17</v>
      </c>
      <c r="D5" s="29">
        <v>2879359</v>
      </c>
      <c r="E5" s="29">
        <v>3559381</v>
      </c>
      <c r="F5" s="29">
        <v>3688786</v>
      </c>
      <c r="G5" s="29">
        <v>3288253</v>
      </c>
      <c r="H5" s="29">
        <v>3136680</v>
      </c>
      <c r="I5" s="29">
        <v>3527608</v>
      </c>
      <c r="J5" s="29">
        <v>3232923</v>
      </c>
      <c r="K5" s="29">
        <v>3610763</v>
      </c>
      <c r="L5" s="29">
        <v>3371559</v>
      </c>
      <c r="M5" s="29">
        <f>SUM(D5:L5)</f>
        <v>30295312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</row>
    <row r="6" spans="1:545" s="26" customFormat="1" x14ac:dyDescent="0.2">
      <c r="A6" s="27" t="s">
        <v>15</v>
      </c>
      <c r="B6" s="27" t="s">
        <v>18</v>
      </c>
      <c r="C6" s="28" t="s">
        <v>19</v>
      </c>
      <c r="D6" s="29">
        <v>20492550</v>
      </c>
      <c r="E6" s="29">
        <v>19247438</v>
      </c>
      <c r="F6" s="29">
        <v>16887426</v>
      </c>
      <c r="G6" s="29">
        <v>17538478</v>
      </c>
      <c r="H6" s="29">
        <v>17299746</v>
      </c>
      <c r="I6" s="29">
        <v>19034973</v>
      </c>
      <c r="J6" s="29">
        <v>15002234</v>
      </c>
      <c r="K6" s="29">
        <v>14529953</v>
      </c>
      <c r="L6" s="29">
        <v>16130902</v>
      </c>
      <c r="M6" s="29">
        <f t="shared" si="2"/>
        <v>156163700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</row>
    <row r="7" spans="1:545" s="20" customFormat="1" x14ac:dyDescent="0.2">
      <c r="A7" s="30"/>
      <c r="B7" s="21"/>
      <c r="C7" s="22" t="s">
        <v>20</v>
      </c>
      <c r="D7" s="23">
        <f t="shared" ref="D7:L7" si="3">SUM(D8:D8)</f>
        <v>6767717</v>
      </c>
      <c r="E7" s="23">
        <f t="shared" si="3"/>
        <v>5963764</v>
      </c>
      <c r="F7" s="23">
        <f t="shared" si="3"/>
        <v>6590524</v>
      </c>
      <c r="G7" s="23">
        <f t="shared" si="3"/>
        <v>4784665</v>
      </c>
      <c r="H7" s="23">
        <f t="shared" si="3"/>
        <v>5736930</v>
      </c>
      <c r="I7" s="23">
        <f t="shared" si="3"/>
        <v>5418747</v>
      </c>
      <c r="J7" s="23">
        <f t="shared" si="3"/>
        <v>4956331</v>
      </c>
      <c r="K7" s="23">
        <f t="shared" si="3"/>
        <v>5578619</v>
      </c>
      <c r="L7" s="23">
        <f t="shared" si="3"/>
        <v>4956244</v>
      </c>
      <c r="M7" s="23">
        <f t="shared" si="2"/>
        <v>50753541</v>
      </c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</row>
    <row r="8" spans="1:545" s="26" customFormat="1" x14ac:dyDescent="0.2">
      <c r="A8" s="27" t="s">
        <v>15</v>
      </c>
      <c r="B8" s="27" t="s">
        <v>21</v>
      </c>
      <c r="C8" s="28" t="s">
        <v>22</v>
      </c>
      <c r="D8" s="29">
        <v>6767717</v>
      </c>
      <c r="E8" s="29">
        <v>5963764</v>
      </c>
      <c r="F8" s="29">
        <v>6590524</v>
      </c>
      <c r="G8" s="29">
        <v>4784665</v>
      </c>
      <c r="H8" s="29">
        <v>5736930</v>
      </c>
      <c r="I8" s="29">
        <v>5418747</v>
      </c>
      <c r="J8" s="29">
        <v>4956331</v>
      </c>
      <c r="K8" s="29">
        <v>5578619</v>
      </c>
      <c r="L8" s="29">
        <v>4956244</v>
      </c>
      <c r="M8" s="29">
        <f t="shared" si="2"/>
        <v>50753541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</row>
    <row r="9" spans="1:545" s="31" customFormat="1" x14ac:dyDescent="0.2">
      <c r="A9" s="30"/>
      <c r="B9" s="32"/>
      <c r="C9" s="22" t="s">
        <v>23</v>
      </c>
      <c r="D9" s="23">
        <f t="shared" ref="D9:L9" si="4">D10+D11</f>
        <v>15333679</v>
      </c>
      <c r="E9" s="23">
        <f t="shared" si="4"/>
        <v>8255265</v>
      </c>
      <c r="F9" s="23">
        <f t="shared" si="4"/>
        <v>8465308</v>
      </c>
      <c r="G9" s="23">
        <f t="shared" si="4"/>
        <v>8814174</v>
      </c>
      <c r="H9" s="23">
        <f t="shared" si="4"/>
        <v>9837504</v>
      </c>
      <c r="I9" s="23">
        <f t="shared" si="4"/>
        <v>8086824</v>
      </c>
      <c r="J9" s="23">
        <f t="shared" si="4"/>
        <v>8469578</v>
      </c>
      <c r="K9" s="23">
        <f t="shared" si="4"/>
        <v>11095366</v>
      </c>
      <c r="L9" s="23">
        <f t="shared" si="4"/>
        <v>9146119</v>
      </c>
      <c r="M9" s="23">
        <f t="shared" si="2"/>
        <v>87503817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</row>
    <row r="10" spans="1:545" s="26" customFormat="1" x14ac:dyDescent="0.2">
      <c r="A10" s="27" t="s">
        <v>15</v>
      </c>
      <c r="B10" s="27" t="s">
        <v>24</v>
      </c>
      <c r="C10" s="28" t="s">
        <v>25</v>
      </c>
      <c r="D10" s="29">
        <v>2800499</v>
      </c>
      <c r="E10" s="29">
        <v>2895633</v>
      </c>
      <c r="F10" s="29">
        <v>2607790</v>
      </c>
      <c r="G10" s="29">
        <v>3176394</v>
      </c>
      <c r="H10" s="29">
        <v>3378661</v>
      </c>
      <c r="I10" s="29">
        <v>3185357</v>
      </c>
      <c r="J10" s="29">
        <v>3071497</v>
      </c>
      <c r="K10" s="29">
        <v>3670886</v>
      </c>
      <c r="L10" s="29">
        <v>3825823</v>
      </c>
      <c r="M10" s="29">
        <f t="shared" si="2"/>
        <v>28612540</v>
      </c>
      <c r="N10" s="12"/>
      <c r="O10" s="12"/>
      <c r="P10" s="3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</row>
    <row r="11" spans="1:545" s="26" customFormat="1" x14ac:dyDescent="0.2">
      <c r="A11" s="27" t="s">
        <v>15</v>
      </c>
      <c r="B11" s="27">
        <v>1320001</v>
      </c>
      <c r="C11" s="28" t="s">
        <v>26</v>
      </c>
      <c r="D11" s="29">
        <v>12533180</v>
      </c>
      <c r="E11" s="29">
        <v>5359632</v>
      </c>
      <c r="F11" s="29">
        <v>5857518</v>
      </c>
      <c r="G11" s="29">
        <v>5637780</v>
      </c>
      <c r="H11" s="29">
        <v>6458843</v>
      </c>
      <c r="I11" s="29">
        <v>4901467</v>
      </c>
      <c r="J11" s="29">
        <v>5398081</v>
      </c>
      <c r="K11" s="29">
        <v>7424480</v>
      </c>
      <c r="L11" s="29">
        <v>5320296</v>
      </c>
      <c r="M11" s="29">
        <f t="shared" si="2"/>
        <v>58891277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</row>
    <row r="12" spans="1:545" s="20" customFormat="1" x14ac:dyDescent="0.2">
      <c r="A12" s="30"/>
      <c r="B12" s="21"/>
      <c r="C12" s="22" t="s">
        <v>27</v>
      </c>
      <c r="D12" s="23">
        <f t="shared" ref="D12:L12" si="5">D13</f>
        <v>647787833</v>
      </c>
      <c r="E12" s="23">
        <f t="shared" si="5"/>
        <v>462247713</v>
      </c>
      <c r="F12" s="23">
        <f t="shared" si="5"/>
        <v>410349095</v>
      </c>
      <c r="G12" s="23">
        <f t="shared" si="5"/>
        <v>470440796</v>
      </c>
      <c r="H12" s="23">
        <f t="shared" si="5"/>
        <v>437676499</v>
      </c>
      <c r="I12" s="23">
        <f t="shared" si="5"/>
        <v>522717417</v>
      </c>
      <c r="J12" s="23">
        <f t="shared" si="5"/>
        <v>485837590</v>
      </c>
      <c r="K12" s="23">
        <f t="shared" si="5"/>
        <v>461782900</v>
      </c>
      <c r="L12" s="23">
        <f t="shared" si="5"/>
        <v>470201017</v>
      </c>
      <c r="M12" s="23">
        <f t="shared" si="2"/>
        <v>4369040860</v>
      </c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</row>
    <row r="13" spans="1:545" s="26" customFormat="1" x14ac:dyDescent="0.2">
      <c r="A13" s="27" t="s">
        <v>15</v>
      </c>
      <c r="B13" s="27" t="s">
        <v>28</v>
      </c>
      <c r="C13" s="28" t="s">
        <v>29</v>
      </c>
      <c r="D13" s="29">
        <v>647787833</v>
      </c>
      <c r="E13" s="29">
        <v>462247713</v>
      </c>
      <c r="F13" s="29">
        <v>410349095</v>
      </c>
      <c r="G13" s="29">
        <v>470440796</v>
      </c>
      <c r="H13" s="29">
        <v>437676499</v>
      </c>
      <c r="I13" s="29">
        <v>522717417</v>
      </c>
      <c r="J13" s="29">
        <v>485837590</v>
      </c>
      <c r="K13" s="29">
        <v>461782900</v>
      </c>
      <c r="L13" s="29">
        <v>470201017</v>
      </c>
      <c r="M13" s="29">
        <f t="shared" si="2"/>
        <v>4369040860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</row>
    <row r="14" spans="1:545" s="20" customFormat="1" x14ac:dyDescent="0.2">
      <c r="A14" s="30"/>
      <c r="B14" s="21"/>
      <c r="C14" s="22" t="s">
        <v>30</v>
      </c>
      <c r="D14" s="23">
        <f t="shared" ref="D14:L14" si="6">SUM(D15:D18)</f>
        <v>2698369</v>
      </c>
      <c r="E14" s="23">
        <f t="shared" si="6"/>
        <v>1819489</v>
      </c>
      <c r="F14" s="23">
        <f t="shared" si="6"/>
        <v>2943988</v>
      </c>
      <c r="G14" s="23">
        <f t="shared" si="6"/>
        <v>1622356</v>
      </c>
      <c r="H14" s="23">
        <f t="shared" si="6"/>
        <v>1531188</v>
      </c>
      <c r="I14" s="23">
        <f t="shared" si="6"/>
        <v>8497820</v>
      </c>
      <c r="J14" s="23">
        <f t="shared" si="6"/>
        <v>4333192</v>
      </c>
      <c r="K14" s="23">
        <f t="shared" si="6"/>
        <v>4552119</v>
      </c>
      <c r="L14" s="23">
        <f t="shared" si="6"/>
        <v>2831321</v>
      </c>
      <c r="M14" s="23">
        <f t="shared" si="2"/>
        <v>30829842</v>
      </c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</row>
    <row r="15" spans="1:545" s="26" customFormat="1" x14ac:dyDescent="0.2">
      <c r="A15" s="27" t="s">
        <v>15</v>
      </c>
      <c r="B15" s="27" t="s">
        <v>31</v>
      </c>
      <c r="C15" s="34" t="s">
        <v>32</v>
      </c>
      <c r="D15" s="29">
        <v>2278454</v>
      </c>
      <c r="E15" s="29">
        <v>1501922</v>
      </c>
      <c r="F15" s="29">
        <v>2271010</v>
      </c>
      <c r="G15" s="29">
        <v>1079055</v>
      </c>
      <c r="H15" s="29">
        <v>1168552</v>
      </c>
      <c r="I15" s="29">
        <v>8199330</v>
      </c>
      <c r="J15" s="29">
        <v>4083785</v>
      </c>
      <c r="K15" s="29">
        <v>4273613</v>
      </c>
      <c r="L15" s="29">
        <v>2548017</v>
      </c>
      <c r="M15" s="29">
        <f t="shared" si="2"/>
        <v>27403738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</row>
    <row r="16" spans="1:545" s="26" customFormat="1" x14ac:dyDescent="0.2">
      <c r="A16" s="27" t="s">
        <v>15</v>
      </c>
      <c r="B16" s="27" t="s">
        <v>33</v>
      </c>
      <c r="C16" s="34" t="s">
        <v>34</v>
      </c>
      <c r="D16" s="29">
        <v>357997</v>
      </c>
      <c r="E16" s="29">
        <v>258589</v>
      </c>
      <c r="F16" s="29">
        <v>563009</v>
      </c>
      <c r="G16" s="29">
        <v>430560</v>
      </c>
      <c r="H16" s="29">
        <v>287185</v>
      </c>
      <c r="I16" s="29">
        <v>214170</v>
      </c>
      <c r="J16" s="29">
        <v>181932</v>
      </c>
      <c r="K16" s="29">
        <v>215760</v>
      </c>
      <c r="L16" s="29">
        <v>224079</v>
      </c>
      <c r="M16" s="29">
        <f t="shared" si="2"/>
        <v>2733281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</row>
    <row r="17" spans="1:545" s="26" customFormat="1" x14ac:dyDescent="0.2">
      <c r="A17" s="27" t="s">
        <v>15</v>
      </c>
      <c r="B17" s="27" t="s">
        <v>35</v>
      </c>
      <c r="C17" s="34" t="s">
        <v>36</v>
      </c>
      <c r="D17" s="29">
        <v>179</v>
      </c>
      <c r="E17" s="29">
        <v>0</v>
      </c>
      <c r="F17" s="29">
        <v>0</v>
      </c>
      <c r="G17" s="29">
        <v>399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f t="shared" si="2"/>
        <v>578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</row>
    <row r="18" spans="1:545" s="26" customFormat="1" x14ac:dyDescent="0.2">
      <c r="A18" s="27" t="s">
        <v>15</v>
      </c>
      <c r="B18" s="27" t="s">
        <v>37</v>
      </c>
      <c r="C18" s="34" t="s">
        <v>38</v>
      </c>
      <c r="D18" s="29">
        <v>61739</v>
      </c>
      <c r="E18" s="29">
        <v>58978</v>
      </c>
      <c r="F18" s="29">
        <v>109969</v>
      </c>
      <c r="G18" s="29">
        <v>112342</v>
      </c>
      <c r="H18" s="29">
        <v>75451</v>
      </c>
      <c r="I18" s="29">
        <v>84320</v>
      </c>
      <c r="J18" s="29">
        <v>67475</v>
      </c>
      <c r="K18" s="29">
        <v>62746</v>
      </c>
      <c r="L18" s="29">
        <v>59225</v>
      </c>
      <c r="M18" s="29">
        <f t="shared" si="2"/>
        <v>692245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</row>
    <row r="19" spans="1:545" s="35" customFormat="1" ht="31.5" customHeight="1" x14ac:dyDescent="0.2">
      <c r="A19" s="36"/>
      <c r="B19" s="36"/>
      <c r="C19" s="37" t="s">
        <v>39</v>
      </c>
      <c r="D19" s="38">
        <f t="shared" ref="D19:L19" si="7">SUM(D20)</f>
        <v>207990</v>
      </c>
      <c r="E19" s="38">
        <f t="shared" si="7"/>
        <v>90360</v>
      </c>
      <c r="F19" s="38">
        <f t="shared" si="7"/>
        <v>116413</v>
      </c>
      <c r="G19" s="38">
        <f t="shared" si="7"/>
        <v>141253</v>
      </c>
      <c r="H19" s="38">
        <f t="shared" si="7"/>
        <v>170284</v>
      </c>
      <c r="I19" s="38">
        <f t="shared" si="7"/>
        <v>107729</v>
      </c>
      <c r="J19" s="38">
        <f t="shared" si="7"/>
        <v>62272</v>
      </c>
      <c r="K19" s="38">
        <f t="shared" si="7"/>
        <v>102551</v>
      </c>
      <c r="L19" s="38">
        <f t="shared" si="7"/>
        <v>42793</v>
      </c>
      <c r="M19" s="38">
        <f t="shared" si="2"/>
        <v>1041645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</row>
    <row r="20" spans="1:545" s="26" customFormat="1" x14ac:dyDescent="0.2">
      <c r="A20" s="27" t="s">
        <v>15</v>
      </c>
      <c r="B20" s="27">
        <v>1910002</v>
      </c>
      <c r="C20" s="34" t="s">
        <v>40</v>
      </c>
      <c r="D20" s="29">
        <v>207990</v>
      </c>
      <c r="E20" s="29">
        <v>90360</v>
      </c>
      <c r="F20" s="29">
        <v>116413</v>
      </c>
      <c r="G20" s="29">
        <v>141253</v>
      </c>
      <c r="H20" s="29">
        <v>170284</v>
      </c>
      <c r="I20" s="29">
        <v>107729</v>
      </c>
      <c r="J20" s="29">
        <v>62272</v>
      </c>
      <c r="K20" s="29">
        <v>102551</v>
      </c>
      <c r="L20" s="29">
        <v>42793</v>
      </c>
      <c r="M20" s="29">
        <f t="shared" si="2"/>
        <v>1041645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</row>
    <row r="21" spans="1:545" s="14" customFormat="1" x14ac:dyDescent="0.2">
      <c r="A21" s="15"/>
      <c r="B21" s="15"/>
      <c r="C21" s="16" t="s">
        <v>41</v>
      </c>
      <c r="D21" s="17">
        <f t="shared" ref="D21:L21" si="8">SUM(D22+D36+D38)</f>
        <v>531530110</v>
      </c>
      <c r="E21" s="17">
        <f t="shared" si="8"/>
        <v>338403996</v>
      </c>
      <c r="F21" s="17">
        <f t="shared" si="8"/>
        <v>407577378</v>
      </c>
      <c r="G21" s="17">
        <f t="shared" si="8"/>
        <v>199003991</v>
      </c>
      <c r="H21" s="17">
        <f t="shared" si="8"/>
        <v>227945128</v>
      </c>
      <c r="I21" s="17">
        <f t="shared" si="8"/>
        <v>200018133.5</v>
      </c>
      <c r="J21" s="17">
        <f t="shared" si="8"/>
        <v>174084562</v>
      </c>
      <c r="K21" s="17">
        <f t="shared" si="8"/>
        <v>242222629</v>
      </c>
      <c r="L21" s="17">
        <f t="shared" si="8"/>
        <v>174142647</v>
      </c>
      <c r="M21" s="17">
        <f t="shared" si="2"/>
        <v>2494928574.5</v>
      </c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</row>
    <row r="22" spans="1:545" s="20" customFormat="1" x14ac:dyDescent="0.2">
      <c r="A22" s="21"/>
      <c r="B22" s="21"/>
      <c r="C22" s="22" t="s">
        <v>42</v>
      </c>
      <c r="D22" s="40">
        <f t="shared" ref="D22:I22" si="9">SUM(D23:D35)</f>
        <v>522474371</v>
      </c>
      <c r="E22" s="40">
        <f t="shared" si="9"/>
        <v>332737073</v>
      </c>
      <c r="F22" s="40">
        <f t="shared" si="9"/>
        <v>399616101</v>
      </c>
      <c r="G22" s="40">
        <f t="shared" si="9"/>
        <v>195540638</v>
      </c>
      <c r="H22" s="40">
        <f t="shared" si="9"/>
        <v>223073408</v>
      </c>
      <c r="I22" s="40">
        <f t="shared" si="9"/>
        <v>194943221.5</v>
      </c>
      <c r="J22" s="40">
        <f t="shared" ref="J22:L22" si="10">SUM(J23:J35)</f>
        <v>168860958</v>
      </c>
      <c r="K22" s="40">
        <f t="shared" si="10"/>
        <v>237632627</v>
      </c>
      <c r="L22" s="40">
        <f t="shared" si="10"/>
        <v>169584558</v>
      </c>
      <c r="M22" s="40">
        <f t="shared" si="2"/>
        <v>2444462955.5</v>
      </c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</row>
    <row r="23" spans="1:545" s="26" customFormat="1" x14ac:dyDescent="0.2">
      <c r="A23" s="27" t="s">
        <v>15</v>
      </c>
      <c r="B23" s="27" t="s">
        <v>43</v>
      </c>
      <c r="C23" s="28" t="s">
        <v>44</v>
      </c>
      <c r="D23" s="29">
        <v>1630683</v>
      </c>
      <c r="E23" s="29">
        <v>5296229</v>
      </c>
      <c r="F23" s="29">
        <v>2372232</v>
      </c>
      <c r="G23" s="29">
        <v>939151</v>
      </c>
      <c r="H23" s="29">
        <v>7814778</v>
      </c>
      <c r="I23" s="29">
        <v>2302853</v>
      </c>
      <c r="J23" s="29">
        <v>2299464</v>
      </c>
      <c r="K23" s="29">
        <v>1920389</v>
      </c>
      <c r="L23" s="29">
        <v>2735263</v>
      </c>
      <c r="M23" s="29">
        <f t="shared" si="2"/>
        <v>27311042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</row>
    <row r="24" spans="1:545" s="26" customFormat="1" x14ac:dyDescent="0.2">
      <c r="A24" s="27" t="s">
        <v>15</v>
      </c>
      <c r="B24" s="27" t="s">
        <v>45</v>
      </c>
      <c r="C24" s="28" t="s">
        <v>46</v>
      </c>
      <c r="D24" s="29">
        <v>12797861</v>
      </c>
      <c r="E24" s="29">
        <v>13284688</v>
      </c>
      <c r="F24" s="29">
        <v>14050524</v>
      </c>
      <c r="G24" s="29">
        <v>10384511</v>
      </c>
      <c r="H24" s="29">
        <v>12495667</v>
      </c>
      <c r="I24" s="29">
        <v>12476690</v>
      </c>
      <c r="J24" s="29">
        <v>10877109</v>
      </c>
      <c r="K24" s="29">
        <v>12839327</v>
      </c>
      <c r="L24" s="29">
        <v>10788000</v>
      </c>
      <c r="M24" s="29">
        <f t="shared" si="2"/>
        <v>109994377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</row>
    <row r="25" spans="1:545" s="26" customFormat="1" x14ac:dyDescent="0.2">
      <c r="A25" s="27" t="s">
        <v>15</v>
      </c>
      <c r="B25" s="27" t="s">
        <v>47</v>
      </c>
      <c r="C25" s="28" t="s">
        <v>48</v>
      </c>
      <c r="D25" s="29">
        <v>32209350</v>
      </c>
      <c r="E25" s="29">
        <v>31311820</v>
      </c>
      <c r="F25" s="29">
        <v>35473015</v>
      </c>
      <c r="G25" s="29">
        <v>25576854</v>
      </c>
      <c r="H25" s="29">
        <v>32159526</v>
      </c>
      <c r="I25" s="29">
        <v>38939876</v>
      </c>
      <c r="J25" s="29">
        <v>29045858</v>
      </c>
      <c r="K25" s="29">
        <v>39396121</v>
      </c>
      <c r="L25" s="29">
        <v>36335946</v>
      </c>
      <c r="M25" s="29">
        <f t="shared" si="2"/>
        <v>300448366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</row>
    <row r="26" spans="1:545" s="26" customFormat="1" x14ac:dyDescent="0.2">
      <c r="A26" s="27" t="s">
        <v>15</v>
      </c>
      <c r="B26" s="27" t="s">
        <v>49</v>
      </c>
      <c r="C26" s="28" t="s">
        <v>50</v>
      </c>
      <c r="D26" s="29">
        <v>822882</v>
      </c>
      <c r="E26" s="29">
        <v>671696</v>
      </c>
      <c r="F26" s="29">
        <v>1035001</v>
      </c>
      <c r="G26" s="29">
        <v>342101</v>
      </c>
      <c r="H26" s="29">
        <v>782861</v>
      </c>
      <c r="I26" s="29">
        <v>929967</v>
      </c>
      <c r="J26" s="29">
        <v>483583</v>
      </c>
      <c r="K26" s="29">
        <v>1089254</v>
      </c>
      <c r="L26" s="29">
        <v>533461</v>
      </c>
      <c r="M26" s="29">
        <f t="shared" si="2"/>
        <v>6690806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</row>
    <row r="27" spans="1:545" s="26" customFormat="1" x14ac:dyDescent="0.2">
      <c r="A27" s="27" t="s">
        <v>15</v>
      </c>
      <c r="B27" s="27" t="s">
        <v>51</v>
      </c>
      <c r="C27" s="28" t="s">
        <v>52</v>
      </c>
      <c r="D27" s="29">
        <v>595673</v>
      </c>
      <c r="E27" s="29">
        <v>1469913</v>
      </c>
      <c r="F27" s="29">
        <v>2659662</v>
      </c>
      <c r="G27" s="29">
        <v>573586</v>
      </c>
      <c r="H27" s="29">
        <v>947621</v>
      </c>
      <c r="I27" s="29">
        <v>2018322</v>
      </c>
      <c r="J27" s="29">
        <v>1630102</v>
      </c>
      <c r="K27" s="29">
        <v>1973266</v>
      </c>
      <c r="L27" s="29">
        <v>3462533</v>
      </c>
      <c r="M27" s="29">
        <f t="shared" si="2"/>
        <v>15330678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</row>
    <row r="28" spans="1:545" s="26" customFormat="1" x14ac:dyDescent="0.2">
      <c r="A28" s="27" t="s">
        <v>15</v>
      </c>
      <c r="B28" s="27" t="s">
        <v>53</v>
      </c>
      <c r="C28" s="28" t="s">
        <v>54</v>
      </c>
      <c r="D28" s="29">
        <v>196090</v>
      </c>
      <c r="E28" s="29">
        <v>213357</v>
      </c>
      <c r="F28" s="29">
        <v>238411</v>
      </c>
      <c r="G28" s="29">
        <v>227949</v>
      </c>
      <c r="H28" s="29">
        <v>241943</v>
      </c>
      <c r="I28" s="29">
        <v>223606</v>
      </c>
      <c r="J28" s="29">
        <v>205684</v>
      </c>
      <c r="K28" s="29">
        <v>251251</v>
      </c>
      <c r="L28" s="29">
        <v>228373</v>
      </c>
      <c r="M28" s="29">
        <f t="shared" si="2"/>
        <v>2026664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</row>
    <row r="29" spans="1:545" s="12" customFormat="1" x14ac:dyDescent="0.2">
      <c r="A29" s="27" t="s">
        <v>15</v>
      </c>
      <c r="B29" s="27" t="s">
        <v>55</v>
      </c>
      <c r="C29" s="28" t="s">
        <v>56</v>
      </c>
      <c r="D29" s="29">
        <v>336569520</v>
      </c>
      <c r="E29" s="29">
        <v>182845350</v>
      </c>
      <c r="F29" s="29">
        <v>233433372</v>
      </c>
      <c r="G29" s="29">
        <v>120325582</v>
      </c>
      <c r="H29" s="29">
        <v>126068779</v>
      </c>
      <c r="I29" s="29">
        <v>115182018</v>
      </c>
      <c r="J29" s="29">
        <v>103886986</v>
      </c>
      <c r="K29" s="29">
        <v>102188138</v>
      </c>
      <c r="L29" s="29">
        <v>75700485</v>
      </c>
      <c r="M29" s="29">
        <f t="shared" si="2"/>
        <v>1396200230</v>
      </c>
    </row>
    <row r="30" spans="1:545" s="12" customFormat="1" x14ac:dyDescent="0.2">
      <c r="A30" s="27" t="s">
        <v>15</v>
      </c>
      <c r="B30" s="27" t="s">
        <v>57</v>
      </c>
      <c r="C30" s="28" t="s">
        <v>58</v>
      </c>
      <c r="D30" s="29">
        <v>561719</v>
      </c>
      <c r="E30" s="29">
        <v>701684</v>
      </c>
      <c r="F30" s="29">
        <v>1641738</v>
      </c>
      <c r="G30" s="29">
        <v>1095356</v>
      </c>
      <c r="H30" s="29">
        <v>1086933</v>
      </c>
      <c r="I30" s="29">
        <v>811040</v>
      </c>
      <c r="J30" s="29">
        <v>2692716</v>
      </c>
      <c r="K30" s="29">
        <v>1718940</v>
      </c>
      <c r="L30" s="29">
        <v>1360951</v>
      </c>
      <c r="M30" s="29">
        <f t="shared" si="2"/>
        <v>11671077</v>
      </c>
    </row>
    <row r="31" spans="1:545" s="41" customFormat="1" x14ac:dyDescent="0.2">
      <c r="A31" s="27" t="s">
        <v>15</v>
      </c>
      <c r="B31" s="27" t="s">
        <v>59</v>
      </c>
      <c r="C31" s="28" t="s">
        <v>60</v>
      </c>
      <c r="D31" s="29">
        <v>34804</v>
      </c>
      <c r="E31" s="29">
        <v>51870</v>
      </c>
      <c r="F31" s="29">
        <v>103740</v>
      </c>
      <c r="G31" s="29">
        <v>155610</v>
      </c>
      <c r="H31" s="29">
        <v>223041</v>
      </c>
      <c r="I31" s="29">
        <v>315770</v>
      </c>
      <c r="J31" s="29">
        <v>311220</v>
      </c>
      <c r="K31" s="29">
        <v>51870</v>
      </c>
      <c r="L31" s="29">
        <v>383405</v>
      </c>
      <c r="M31" s="29">
        <f t="shared" si="2"/>
        <v>1631330</v>
      </c>
      <c r="N31" s="1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</row>
    <row r="32" spans="1:545" s="26" customFormat="1" x14ac:dyDescent="0.2">
      <c r="A32" s="27" t="s">
        <v>15</v>
      </c>
      <c r="B32" s="27" t="s">
        <v>61</v>
      </c>
      <c r="C32" s="28" t="s">
        <v>62</v>
      </c>
      <c r="D32" s="29">
        <v>89900017</v>
      </c>
      <c r="E32" s="29">
        <v>48508631</v>
      </c>
      <c r="F32" s="29">
        <v>82994880</v>
      </c>
      <c r="G32" s="29">
        <v>16843074</v>
      </c>
      <c r="H32" s="29">
        <v>6964762</v>
      </c>
      <c r="I32" s="29">
        <v>5133413.5</v>
      </c>
      <c r="J32" s="29">
        <v>3391342</v>
      </c>
      <c r="K32" s="29">
        <v>5101934</v>
      </c>
      <c r="L32" s="29">
        <v>2496463</v>
      </c>
      <c r="M32" s="29">
        <f t="shared" si="2"/>
        <v>261334516.5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</row>
    <row r="33" spans="1:545" s="12" customFormat="1" x14ac:dyDescent="0.2">
      <c r="A33" s="27" t="s">
        <v>15</v>
      </c>
      <c r="B33" s="27">
        <v>4313001</v>
      </c>
      <c r="C33" s="28" t="s">
        <v>63</v>
      </c>
      <c r="D33" s="29">
        <v>46347196</v>
      </c>
      <c r="E33" s="29">
        <v>46640609</v>
      </c>
      <c r="F33" s="29">
        <v>25203561</v>
      </c>
      <c r="G33" s="29">
        <v>18827315</v>
      </c>
      <c r="H33" s="29">
        <v>33340431</v>
      </c>
      <c r="I33" s="29">
        <v>16192145</v>
      </c>
      <c r="J33" s="29">
        <v>13824549</v>
      </c>
      <c r="K33" s="29">
        <v>70252264</v>
      </c>
      <c r="L33" s="29">
        <v>34594476</v>
      </c>
      <c r="M33" s="29">
        <f t="shared" si="2"/>
        <v>305222546</v>
      </c>
    </row>
    <row r="34" spans="1:545" s="12" customFormat="1" x14ac:dyDescent="0.2">
      <c r="A34" s="27" t="s">
        <v>15</v>
      </c>
      <c r="B34" s="27">
        <v>4314001</v>
      </c>
      <c r="C34" s="28" t="s">
        <v>64</v>
      </c>
      <c r="D34" s="29">
        <v>270859</v>
      </c>
      <c r="E34" s="29">
        <v>1058148</v>
      </c>
      <c r="F34" s="29">
        <v>0</v>
      </c>
      <c r="G34" s="29">
        <v>28986</v>
      </c>
      <c r="H34" s="29">
        <v>677348</v>
      </c>
      <c r="I34" s="29">
        <v>231425</v>
      </c>
      <c r="J34" s="29">
        <v>28958</v>
      </c>
      <c r="K34" s="29">
        <v>0</v>
      </c>
      <c r="L34" s="29">
        <v>0</v>
      </c>
      <c r="M34" s="29">
        <f t="shared" si="2"/>
        <v>2295724</v>
      </c>
    </row>
    <row r="35" spans="1:545" s="12" customFormat="1" x14ac:dyDescent="0.2">
      <c r="A35" s="27" t="s">
        <v>15</v>
      </c>
      <c r="B35" s="27" t="s">
        <v>65</v>
      </c>
      <c r="C35" s="28" t="s">
        <v>66</v>
      </c>
      <c r="D35" s="29">
        <v>537717</v>
      </c>
      <c r="E35" s="29">
        <v>683078</v>
      </c>
      <c r="F35" s="29">
        <v>409965</v>
      </c>
      <c r="G35" s="29">
        <v>220563</v>
      </c>
      <c r="H35" s="29">
        <v>269718</v>
      </c>
      <c r="I35" s="29">
        <v>186096</v>
      </c>
      <c r="J35" s="29">
        <v>183387</v>
      </c>
      <c r="K35" s="29">
        <v>849873</v>
      </c>
      <c r="L35" s="29">
        <v>965202</v>
      </c>
      <c r="M35" s="29">
        <f t="shared" si="2"/>
        <v>4305599</v>
      </c>
    </row>
    <row r="36" spans="1:545" s="24" customFormat="1" x14ac:dyDescent="0.2">
      <c r="A36" s="32"/>
      <c r="B36" s="32"/>
      <c r="C36" s="43" t="s">
        <v>67</v>
      </c>
      <c r="D36" s="29">
        <f t="shared" ref="D36:L36" si="11">D37</f>
        <v>1958100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2"/>
        <v>1958100</v>
      </c>
    </row>
    <row r="37" spans="1:545" s="12" customFormat="1" x14ac:dyDescent="0.2">
      <c r="A37" s="27" t="s">
        <v>15</v>
      </c>
      <c r="B37" s="27">
        <v>4410001</v>
      </c>
      <c r="C37" s="28" t="s">
        <v>68</v>
      </c>
      <c r="D37" s="29">
        <v>1958100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f t="shared" si="2"/>
        <v>1958100</v>
      </c>
    </row>
    <row r="38" spans="1:545" s="20" customFormat="1" x14ac:dyDescent="0.2">
      <c r="A38" s="44"/>
      <c r="B38" s="45"/>
      <c r="C38" s="46" t="s">
        <v>69</v>
      </c>
      <c r="D38" s="29">
        <f t="shared" ref="D38:L38" si="12">SUM(D39:D42)</f>
        <v>7097639</v>
      </c>
      <c r="E38" s="29">
        <f t="shared" si="12"/>
        <v>5666923</v>
      </c>
      <c r="F38" s="29">
        <f t="shared" si="12"/>
        <v>7961277</v>
      </c>
      <c r="G38" s="29">
        <f t="shared" si="12"/>
        <v>3463353</v>
      </c>
      <c r="H38" s="29">
        <f t="shared" si="12"/>
        <v>4871720</v>
      </c>
      <c r="I38" s="29">
        <f t="shared" si="12"/>
        <v>5074912</v>
      </c>
      <c r="J38" s="29">
        <f t="shared" si="12"/>
        <v>5223604</v>
      </c>
      <c r="K38" s="29">
        <f t="shared" si="12"/>
        <v>4590002</v>
      </c>
      <c r="L38" s="29">
        <f t="shared" si="12"/>
        <v>4558089</v>
      </c>
      <c r="M38" s="29">
        <f t="shared" si="2"/>
        <v>48507519</v>
      </c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</row>
    <row r="39" spans="1:545" s="26" customFormat="1" x14ac:dyDescent="0.2">
      <c r="A39" s="27" t="s">
        <v>15</v>
      </c>
      <c r="B39" s="27" t="s">
        <v>70</v>
      </c>
      <c r="C39" s="28" t="s">
        <v>71</v>
      </c>
      <c r="D39" s="29">
        <v>4601755</v>
      </c>
      <c r="E39" s="29">
        <v>3205943</v>
      </c>
      <c r="F39" s="29">
        <v>4522124</v>
      </c>
      <c r="G39" s="29">
        <v>2849108</v>
      </c>
      <c r="H39" s="29">
        <v>3687999</v>
      </c>
      <c r="I39" s="29">
        <v>2968360</v>
      </c>
      <c r="J39" s="29">
        <v>3269954</v>
      </c>
      <c r="K39" s="29">
        <v>3652487</v>
      </c>
      <c r="L39" s="29">
        <v>2759893</v>
      </c>
      <c r="M39" s="29">
        <f t="shared" si="2"/>
        <v>31517623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</row>
    <row r="40" spans="1:545" s="26" customFormat="1" x14ac:dyDescent="0.2">
      <c r="A40" s="27" t="s">
        <v>15</v>
      </c>
      <c r="B40" s="27" t="s">
        <v>72</v>
      </c>
      <c r="C40" s="28" t="s">
        <v>73</v>
      </c>
      <c r="D40" s="29">
        <v>2467753</v>
      </c>
      <c r="E40" s="29">
        <v>2394825</v>
      </c>
      <c r="F40" s="29">
        <v>3407014</v>
      </c>
      <c r="G40" s="29">
        <v>593056</v>
      </c>
      <c r="H40" s="29">
        <v>1146913</v>
      </c>
      <c r="I40" s="29">
        <v>2065089</v>
      </c>
      <c r="J40" s="29">
        <v>1914650</v>
      </c>
      <c r="K40" s="29">
        <v>896922</v>
      </c>
      <c r="L40" s="29">
        <v>1757367</v>
      </c>
      <c r="M40" s="29">
        <f t="shared" si="2"/>
        <v>16643589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</row>
    <row r="41" spans="1:545" s="26" customFormat="1" x14ac:dyDescent="0.2">
      <c r="A41" s="27" t="s">
        <v>15</v>
      </c>
      <c r="B41" s="27" t="s">
        <v>74</v>
      </c>
      <c r="C41" s="28" t="s">
        <v>75</v>
      </c>
      <c r="D41" s="29">
        <v>5707</v>
      </c>
      <c r="E41" s="29">
        <v>51478</v>
      </c>
      <c r="F41" s="29">
        <v>14336</v>
      </c>
      <c r="G41" s="29">
        <v>10961</v>
      </c>
      <c r="H41" s="29">
        <v>25427</v>
      </c>
      <c r="I41" s="29">
        <v>32762</v>
      </c>
      <c r="J41" s="29">
        <v>27967</v>
      </c>
      <c r="K41" s="29">
        <v>31957</v>
      </c>
      <c r="L41" s="29">
        <v>33475</v>
      </c>
      <c r="M41" s="29">
        <f t="shared" si="2"/>
        <v>234070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</row>
    <row r="42" spans="1:545" s="26" customFormat="1" x14ac:dyDescent="0.2">
      <c r="A42" s="27" t="s">
        <v>15</v>
      </c>
      <c r="B42" s="27" t="s">
        <v>76</v>
      </c>
      <c r="C42" s="28" t="s">
        <v>77</v>
      </c>
      <c r="D42" s="29">
        <v>22424</v>
      </c>
      <c r="E42" s="29">
        <v>14677</v>
      </c>
      <c r="F42" s="29">
        <v>17803</v>
      </c>
      <c r="G42" s="29">
        <v>10228</v>
      </c>
      <c r="H42" s="29">
        <v>11381</v>
      </c>
      <c r="I42" s="29">
        <v>8701</v>
      </c>
      <c r="J42" s="29">
        <v>11033</v>
      </c>
      <c r="K42" s="29">
        <v>8636</v>
      </c>
      <c r="L42" s="29">
        <v>7354</v>
      </c>
      <c r="M42" s="29">
        <f t="shared" si="2"/>
        <v>112237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</row>
    <row r="43" spans="1:545" s="14" customFormat="1" x14ac:dyDescent="0.2">
      <c r="A43" s="15"/>
      <c r="B43" s="15"/>
      <c r="C43" s="16" t="s">
        <v>78</v>
      </c>
      <c r="D43" s="17">
        <f>SUM(D44)</f>
        <v>19966647</v>
      </c>
      <c r="E43" s="17">
        <f t="shared" ref="E43:G43" si="13">SUM(E44)</f>
        <v>31221691</v>
      </c>
      <c r="F43" s="17">
        <f t="shared" si="13"/>
        <v>43800513</v>
      </c>
      <c r="G43" s="17">
        <f t="shared" si="13"/>
        <v>42196880</v>
      </c>
      <c r="H43" s="17">
        <f>SUM(H44)</f>
        <v>67945049</v>
      </c>
      <c r="I43" s="17">
        <f>SUM(I44)</f>
        <v>62303391</v>
      </c>
      <c r="J43" s="17">
        <f>SUM(J44)</f>
        <v>62374557</v>
      </c>
      <c r="K43" s="17">
        <f>SUM(K44)</f>
        <v>70189293</v>
      </c>
      <c r="L43" s="17">
        <f>SUM(L44)</f>
        <v>69096449</v>
      </c>
      <c r="M43" s="17">
        <f t="shared" si="2"/>
        <v>469094470</v>
      </c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</row>
    <row r="44" spans="1:545" s="20" customFormat="1" x14ac:dyDescent="0.2">
      <c r="A44" s="45"/>
      <c r="B44" s="45"/>
      <c r="C44" s="46" t="s">
        <v>79</v>
      </c>
      <c r="D44" s="47">
        <f t="shared" ref="D44:L44" si="14">SUM(D45:D48)</f>
        <v>19966647</v>
      </c>
      <c r="E44" s="47">
        <f t="shared" si="14"/>
        <v>31221691</v>
      </c>
      <c r="F44" s="47">
        <f t="shared" si="14"/>
        <v>43800513</v>
      </c>
      <c r="G44" s="47">
        <f t="shared" si="14"/>
        <v>42196880</v>
      </c>
      <c r="H44" s="47">
        <f t="shared" si="14"/>
        <v>67945049</v>
      </c>
      <c r="I44" s="47">
        <f t="shared" si="14"/>
        <v>62303391</v>
      </c>
      <c r="J44" s="47">
        <f t="shared" si="14"/>
        <v>62374557</v>
      </c>
      <c r="K44" s="47">
        <f t="shared" si="14"/>
        <v>70189293</v>
      </c>
      <c r="L44" s="47">
        <f t="shared" si="14"/>
        <v>69096449</v>
      </c>
      <c r="M44" s="47">
        <f t="shared" si="2"/>
        <v>469094470</v>
      </c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</row>
    <row r="45" spans="1:545" s="12" customFormat="1" x14ac:dyDescent="0.2">
      <c r="A45" s="27" t="s">
        <v>80</v>
      </c>
      <c r="B45" s="27" t="s">
        <v>81</v>
      </c>
      <c r="C45" s="28" t="s">
        <v>82</v>
      </c>
      <c r="D45" s="29">
        <v>9822702</v>
      </c>
      <c r="E45" s="29">
        <v>21963181</v>
      </c>
      <c r="F45" s="29">
        <v>33289172</v>
      </c>
      <c r="G45" s="29">
        <v>36832762</v>
      </c>
      <c r="H45" s="29">
        <v>53199611</v>
      </c>
      <c r="I45" s="29">
        <v>49085904</v>
      </c>
      <c r="J45" s="29">
        <v>44515695</v>
      </c>
      <c r="K45" s="29">
        <v>50492850</v>
      </c>
      <c r="L45" s="29">
        <v>49068764</v>
      </c>
      <c r="M45" s="29">
        <f t="shared" si="2"/>
        <v>348270641</v>
      </c>
    </row>
    <row r="46" spans="1:545" s="12" customFormat="1" x14ac:dyDescent="0.2">
      <c r="A46" s="27" t="s">
        <v>80</v>
      </c>
      <c r="B46" s="27" t="s">
        <v>83</v>
      </c>
      <c r="C46" s="28" t="s">
        <v>84</v>
      </c>
      <c r="D46" s="29">
        <v>2175672</v>
      </c>
      <c r="E46" s="29">
        <v>2086935</v>
      </c>
      <c r="F46" s="29">
        <v>3291354</v>
      </c>
      <c r="G46" s="29">
        <v>-2172121</v>
      </c>
      <c r="H46" s="29">
        <v>5287672</v>
      </c>
      <c r="I46" s="29">
        <v>7798618</v>
      </c>
      <c r="J46" s="29">
        <v>8913365</v>
      </c>
      <c r="K46" s="29">
        <v>10616582</v>
      </c>
      <c r="L46" s="29">
        <v>11202432</v>
      </c>
      <c r="M46" s="29">
        <f t="shared" si="2"/>
        <v>49200509</v>
      </c>
    </row>
    <row r="47" spans="1:545" s="12" customFormat="1" x14ac:dyDescent="0.2">
      <c r="A47" s="27" t="s">
        <v>15</v>
      </c>
      <c r="B47" s="27">
        <v>5111001</v>
      </c>
      <c r="C47" s="28" t="s">
        <v>85</v>
      </c>
      <c r="D47" s="29">
        <v>65831</v>
      </c>
      <c r="E47" s="29">
        <v>180209</v>
      </c>
      <c r="F47" s="29">
        <v>216840</v>
      </c>
      <c r="G47" s="29">
        <v>100214</v>
      </c>
      <c r="H47" s="29">
        <v>198705</v>
      </c>
      <c r="I47" s="29">
        <v>76751</v>
      </c>
      <c r="J47" s="29">
        <v>206419</v>
      </c>
      <c r="K47" s="29">
        <v>378269</v>
      </c>
      <c r="L47" s="29">
        <v>204303</v>
      </c>
      <c r="M47" s="29">
        <f t="shared" si="2"/>
        <v>1627541</v>
      </c>
    </row>
    <row r="48" spans="1:545" s="26" customFormat="1" x14ac:dyDescent="0.2">
      <c r="A48" s="27" t="s">
        <v>80</v>
      </c>
      <c r="B48" s="27">
        <v>5112002</v>
      </c>
      <c r="C48" s="28" t="s">
        <v>86</v>
      </c>
      <c r="D48" s="29">
        <v>7902442</v>
      </c>
      <c r="E48" s="29">
        <v>6991366</v>
      </c>
      <c r="F48" s="29">
        <v>7003147</v>
      </c>
      <c r="G48" s="29">
        <v>7436025</v>
      </c>
      <c r="H48" s="29">
        <v>9259061</v>
      </c>
      <c r="I48" s="29">
        <v>5342118</v>
      </c>
      <c r="J48" s="29">
        <v>8739078</v>
      </c>
      <c r="K48" s="29">
        <v>8701592</v>
      </c>
      <c r="L48" s="29">
        <v>8620950</v>
      </c>
      <c r="M48" s="29">
        <f t="shared" si="2"/>
        <v>69995779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</row>
    <row r="49" spans="1:545" s="14" customFormat="1" x14ac:dyDescent="0.2">
      <c r="A49" s="15"/>
      <c r="B49" s="15"/>
      <c r="C49" s="16" t="s">
        <v>87</v>
      </c>
      <c r="D49" s="17">
        <f>D50</f>
        <v>30961454.219999999</v>
      </c>
      <c r="E49" s="17">
        <f t="shared" ref="E49:G49" si="15">E50</f>
        <v>26665204.050000001</v>
      </c>
      <c r="F49" s="17">
        <f t="shared" si="15"/>
        <v>30986896.960000001</v>
      </c>
      <c r="G49" s="17">
        <f t="shared" si="15"/>
        <v>108021743</v>
      </c>
      <c r="H49" s="17">
        <f>H50+H56</f>
        <v>32546938</v>
      </c>
      <c r="I49" s="17">
        <f>I50+I56</f>
        <v>27937717</v>
      </c>
      <c r="J49" s="17">
        <f>J50+J56</f>
        <v>27814699</v>
      </c>
      <c r="K49" s="17">
        <f>K50+K56</f>
        <v>32764179</v>
      </c>
      <c r="L49" s="17">
        <f>L50+L56</f>
        <v>27331127</v>
      </c>
      <c r="M49" s="17">
        <f t="shared" si="2"/>
        <v>345029958.23000002</v>
      </c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</row>
    <row r="50" spans="1:545" s="20" customFormat="1" x14ac:dyDescent="0.2">
      <c r="A50" s="45"/>
      <c r="B50" s="45"/>
      <c r="C50" s="46" t="s">
        <v>88</v>
      </c>
      <c r="D50" s="47">
        <f t="shared" ref="D50:I50" si="16">D51+D59</f>
        <v>30961454.219999999</v>
      </c>
      <c r="E50" s="47">
        <f t="shared" si="16"/>
        <v>26665204.050000001</v>
      </c>
      <c r="F50" s="47">
        <f t="shared" si="16"/>
        <v>30986896.960000001</v>
      </c>
      <c r="G50" s="47">
        <f t="shared" si="16"/>
        <v>108021743</v>
      </c>
      <c r="H50" s="47">
        <f t="shared" si="16"/>
        <v>29352211</v>
      </c>
      <c r="I50" s="47">
        <f t="shared" si="16"/>
        <v>27937717</v>
      </c>
      <c r="J50" s="47">
        <f>J51+J59</f>
        <v>27814699</v>
      </c>
      <c r="K50" s="47">
        <f>K51+K59</f>
        <v>32764179</v>
      </c>
      <c r="L50" s="47">
        <f>L51+L59</f>
        <v>27199889</v>
      </c>
      <c r="M50" s="47">
        <f t="shared" si="2"/>
        <v>341703993.23000002</v>
      </c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</row>
    <row r="51" spans="1:545" s="48" customFormat="1" x14ac:dyDescent="0.2">
      <c r="A51" s="49"/>
      <c r="B51" s="49"/>
      <c r="C51" s="50" t="s">
        <v>89</v>
      </c>
      <c r="D51" s="29">
        <f>SUM(D52:D55)</f>
        <v>30850708.219999999</v>
      </c>
      <c r="E51" s="29">
        <f t="shared" ref="E51:G51" si="17">SUM(E52:E55)</f>
        <v>26565302.050000001</v>
      </c>
      <c r="F51" s="29">
        <f t="shared" si="17"/>
        <v>30895081.960000001</v>
      </c>
      <c r="G51" s="29">
        <f t="shared" si="17"/>
        <v>107972238</v>
      </c>
      <c r="H51" s="29">
        <f>SUM(H52:H55)</f>
        <v>29272074</v>
      </c>
      <c r="I51" s="29">
        <f>SUM(I52:I55)</f>
        <v>27755275</v>
      </c>
      <c r="J51" s="29">
        <f>SUM(J52:J55)</f>
        <v>27681779</v>
      </c>
      <c r="K51" s="29">
        <f>SUM(K52:K55)</f>
        <v>32623092</v>
      </c>
      <c r="L51" s="29">
        <f>SUM(L52:L55)</f>
        <v>27011029</v>
      </c>
      <c r="M51" s="29">
        <f t="shared" si="2"/>
        <v>340626579.23000002</v>
      </c>
      <c r="N51" s="24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</row>
    <row r="52" spans="1:545" s="52" customFormat="1" x14ac:dyDescent="0.2">
      <c r="A52" s="27" t="s">
        <v>15</v>
      </c>
      <c r="B52" s="27" t="s">
        <v>90</v>
      </c>
      <c r="C52" s="28" t="s">
        <v>91</v>
      </c>
      <c r="D52" s="29">
        <v>4039549</v>
      </c>
      <c r="E52" s="29">
        <v>4396181</v>
      </c>
      <c r="F52" s="29">
        <v>5071713</v>
      </c>
      <c r="G52" s="29">
        <v>4340224</v>
      </c>
      <c r="H52" s="29">
        <v>4108556</v>
      </c>
      <c r="I52" s="29">
        <v>4147016</v>
      </c>
      <c r="J52" s="29">
        <v>4105699</v>
      </c>
      <c r="K52" s="29">
        <v>5940106</v>
      </c>
      <c r="L52" s="29">
        <v>4095953</v>
      </c>
      <c r="M52" s="29">
        <f t="shared" si="2"/>
        <v>40244997</v>
      </c>
      <c r="N52" s="24"/>
      <c r="O52" s="25"/>
      <c r="P52" s="25"/>
      <c r="Q52" s="25"/>
      <c r="R52" s="25"/>
      <c r="S52" s="25"/>
    </row>
    <row r="53" spans="1:545" s="52" customFormat="1" x14ac:dyDescent="0.2">
      <c r="A53" s="27" t="s">
        <v>92</v>
      </c>
      <c r="B53" s="27" t="s">
        <v>90</v>
      </c>
      <c r="C53" s="28" t="s">
        <v>93</v>
      </c>
      <c r="D53" s="29">
        <v>352989</v>
      </c>
      <c r="E53" s="29">
        <v>398755</v>
      </c>
      <c r="F53" s="29">
        <v>317090</v>
      </c>
      <c r="G53" s="29">
        <v>430376</v>
      </c>
      <c r="H53" s="29">
        <v>412554</v>
      </c>
      <c r="I53" s="29">
        <v>348270</v>
      </c>
      <c r="J53" s="29">
        <v>349914</v>
      </c>
      <c r="K53" s="29">
        <v>415227</v>
      </c>
      <c r="L53" s="29">
        <v>327705</v>
      </c>
      <c r="M53" s="29">
        <f t="shared" si="2"/>
        <v>3352880</v>
      </c>
      <c r="N53" s="12"/>
    </row>
    <row r="54" spans="1:545" s="52" customFormat="1" x14ac:dyDescent="0.2">
      <c r="A54" s="27" t="s">
        <v>15</v>
      </c>
      <c r="B54" s="27" t="s">
        <v>90</v>
      </c>
      <c r="C54" s="28" t="s">
        <v>94</v>
      </c>
      <c r="D54" s="29">
        <v>1417062</v>
      </c>
      <c r="E54" s="29">
        <v>1616632</v>
      </c>
      <c r="F54" s="29">
        <v>2274535</v>
      </c>
      <c r="G54" s="29">
        <v>1625740</v>
      </c>
      <c r="H54" s="29">
        <v>2641026</v>
      </c>
      <c r="I54" s="29">
        <v>2171735</v>
      </c>
      <c r="J54" s="29">
        <v>1830697</v>
      </c>
      <c r="K54" s="29">
        <v>1927376</v>
      </c>
      <c r="L54" s="29">
        <v>2051391</v>
      </c>
      <c r="M54" s="29">
        <f t="shared" si="2"/>
        <v>17556194</v>
      </c>
      <c r="N54" s="12"/>
    </row>
    <row r="55" spans="1:545" s="53" customFormat="1" x14ac:dyDescent="0.2">
      <c r="A55" s="27" t="s">
        <v>95</v>
      </c>
      <c r="B55" s="27" t="s">
        <v>96</v>
      </c>
      <c r="C55" s="28" t="s">
        <v>97</v>
      </c>
      <c r="D55" s="29">
        <f>5508320.29+19532787.93</f>
        <v>25041108.219999999</v>
      </c>
      <c r="E55" s="29">
        <f>848974.57+19304759.48</f>
        <v>20153734.050000001</v>
      </c>
      <c r="F55" s="29">
        <f>990282.67+22241461.29</f>
        <v>23231743.960000001</v>
      </c>
      <c r="G55" s="29">
        <v>101575898</v>
      </c>
      <c r="H55" s="29">
        <v>22109938</v>
      </c>
      <c r="I55" s="29">
        <v>21088254</v>
      </c>
      <c r="J55" s="29">
        <v>21395469</v>
      </c>
      <c r="K55" s="29">
        <v>24340383</v>
      </c>
      <c r="L55" s="29">
        <v>20535980</v>
      </c>
      <c r="M55" s="29">
        <f t="shared" si="2"/>
        <v>279472508.23000002</v>
      </c>
      <c r="N55" s="1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  <c r="QF55" s="52"/>
      <c r="QG55" s="52"/>
      <c r="QH55" s="52"/>
      <c r="QI55" s="52"/>
      <c r="QJ55" s="52"/>
      <c r="QK55" s="52"/>
      <c r="QL55" s="52"/>
      <c r="QM55" s="52"/>
      <c r="QN55" s="52"/>
      <c r="QO55" s="52"/>
      <c r="QP55" s="52"/>
      <c r="QQ55" s="52"/>
      <c r="QR55" s="52"/>
      <c r="QS55" s="52"/>
      <c r="QT55" s="52"/>
      <c r="QU55" s="52"/>
      <c r="QV55" s="52"/>
      <c r="QW55" s="52"/>
      <c r="QX55" s="52"/>
      <c r="QY55" s="52"/>
      <c r="QZ55" s="52"/>
      <c r="RA55" s="52"/>
      <c r="RB55" s="52"/>
      <c r="RC55" s="52"/>
      <c r="RD55" s="52"/>
      <c r="RE55" s="52"/>
      <c r="RF55" s="52"/>
      <c r="RG55" s="52"/>
      <c r="RH55" s="52"/>
      <c r="RI55" s="52"/>
      <c r="RJ55" s="52"/>
      <c r="RK55" s="52"/>
      <c r="RL55" s="52"/>
      <c r="RM55" s="52"/>
      <c r="RN55" s="52"/>
      <c r="RO55" s="52"/>
      <c r="RP55" s="52"/>
      <c r="RQ55" s="52"/>
      <c r="RR55" s="52"/>
      <c r="RS55" s="52"/>
      <c r="RT55" s="52"/>
      <c r="RU55" s="52"/>
      <c r="RV55" s="52"/>
      <c r="RW55" s="52"/>
      <c r="RX55" s="52"/>
      <c r="RY55" s="52"/>
      <c r="RZ55" s="52"/>
      <c r="SA55" s="52"/>
      <c r="SB55" s="52"/>
      <c r="SC55" s="52"/>
      <c r="SD55" s="52"/>
      <c r="SE55" s="52"/>
      <c r="SF55" s="52"/>
      <c r="SG55" s="52"/>
      <c r="SH55" s="52"/>
      <c r="SI55" s="52"/>
      <c r="SJ55" s="52"/>
      <c r="SK55" s="52"/>
      <c r="SL55" s="52"/>
      <c r="SM55" s="52"/>
      <c r="SN55" s="52"/>
      <c r="SO55" s="52"/>
      <c r="SP55" s="52"/>
      <c r="SQ55" s="52"/>
      <c r="SR55" s="52"/>
      <c r="SS55" s="52"/>
      <c r="ST55" s="52"/>
      <c r="SU55" s="52"/>
      <c r="SV55" s="52"/>
      <c r="SW55" s="52"/>
      <c r="SX55" s="52"/>
      <c r="SY55" s="52"/>
      <c r="SZ55" s="52"/>
      <c r="TA55" s="52"/>
      <c r="TB55" s="52"/>
      <c r="TC55" s="52"/>
      <c r="TD55" s="52"/>
      <c r="TE55" s="52"/>
      <c r="TF55" s="52"/>
      <c r="TG55" s="52"/>
      <c r="TH55" s="52"/>
      <c r="TI55" s="52"/>
      <c r="TJ55" s="52"/>
      <c r="TK55" s="52"/>
      <c r="TL55" s="52"/>
      <c r="TM55" s="52"/>
      <c r="TN55" s="52"/>
      <c r="TO55" s="52"/>
      <c r="TP55" s="52"/>
      <c r="TQ55" s="52"/>
      <c r="TR55" s="52"/>
      <c r="TS55" s="52"/>
      <c r="TT55" s="52"/>
      <c r="TU55" s="52"/>
      <c r="TV55" s="52"/>
      <c r="TW55" s="52"/>
      <c r="TX55" s="52"/>
      <c r="TY55" s="52"/>
    </row>
    <row r="56" spans="1:545" s="48" customFormat="1" x14ac:dyDescent="0.2">
      <c r="A56" s="49"/>
      <c r="B56" s="49"/>
      <c r="C56" s="50" t="s">
        <v>98</v>
      </c>
      <c r="D56" s="29">
        <f t="shared" ref="D56:G56" si="18">SUM(D57)</f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>SUM(H57)</f>
        <v>3194727</v>
      </c>
      <c r="I56" s="29">
        <f>SUM(I57)</f>
        <v>0</v>
      </c>
      <c r="J56" s="29">
        <f>SUM(J57)</f>
        <v>0</v>
      </c>
      <c r="K56" s="29">
        <f>SUM(K57)</f>
        <v>0</v>
      </c>
      <c r="L56" s="29">
        <f>SUM(L57:L58)</f>
        <v>131238</v>
      </c>
      <c r="M56" s="29">
        <f t="shared" si="2"/>
        <v>3325965</v>
      </c>
      <c r="N56" s="24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/>
      <c r="LH56" s="51"/>
      <c r="LI56" s="51"/>
      <c r="LJ56" s="51"/>
      <c r="LK56" s="51"/>
      <c r="LL56" s="51"/>
      <c r="LM56" s="51"/>
      <c r="LN56" s="51"/>
      <c r="LO56" s="51"/>
      <c r="LP56" s="51"/>
      <c r="LQ56" s="51"/>
      <c r="LR56" s="51"/>
      <c r="LS56" s="51"/>
      <c r="LT56" s="51"/>
      <c r="LU56" s="51"/>
      <c r="LV56" s="51"/>
      <c r="LW56" s="51"/>
      <c r="LX56" s="51"/>
      <c r="LY56" s="51"/>
      <c r="LZ56" s="51"/>
      <c r="MA56" s="51"/>
      <c r="MB56" s="51"/>
      <c r="MC56" s="51"/>
      <c r="MD56" s="51"/>
      <c r="ME56" s="51"/>
      <c r="MF56" s="51"/>
      <c r="MG56" s="51"/>
      <c r="MH56" s="51"/>
      <c r="MI56" s="51"/>
      <c r="MJ56" s="51"/>
      <c r="MK56" s="51"/>
      <c r="ML56" s="51"/>
      <c r="MM56" s="51"/>
      <c r="MN56" s="51"/>
      <c r="MO56" s="51"/>
      <c r="MP56" s="51"/>
      <c r="MQ56" s="51"/>
      <c r="MR56" s="51"/>
      <c r="MS56" s="51"/>
      <c r="MT56" s="51"/>
      <c r="MU56" s="51"/>
      <c r="MV56" s="51"/>
      <c r="MW56" s="51"/>
      <c r="MX56" s="51"/>
      <c r="MY56" s="51"/>
      <c r="MZ56" s="51"/>
      <c r="NA56" s="51"/>
      <c r="NB56" s="51"/>
      <c r="NC56" s="51"/>
      <c r="ND56" s="51"/>
      <c r="NE56" s="51"/>
      <c r="NF56" s="51"/>
      <c r="NG56" s="51"/>
      <c r="NH56" s="51"/>
      <c r="NI56" s="51"/>
      <c r="NJ56" s="51"/>
      <c r="NK56" s="51"/>
      <c r="NL56" s="51"/>
      <c r="NM56" s="51"/>
      <c r="NN56" s="51"/>
      <c r="NO56" s="51"/>
      <c r="NP56" s="51"/>
      <c r="NQ56" s="51"/>
      <c r="NR56" s="51"/>
      <c r="NS56" s="51"/>
      <c r="NT56" s="51"/>
      <c r="NU56" s="51"/>
      <c r="NV56" s="51"/>
      <c r="NW56" s="51"/>
      <c r="NX56" s="51"/>
      <c r="NY56" s="51"/>
      <c r="NZ56" s="51"/>
      <c r="OA56" s="51"/>
      <c r="OB56" s="51"/>
      <c r="OC56" s="51"/>
      <c r="OD56" s="51"/>
      <c r="OE56" s="51"/>
      <c r="OF56" s="51"/>
      <c r="OG56" s="51"/>
      <c r="OH56" s="51"/>
      <c r="OI56" s="51"/>
      <c r="OJ56" s="51"/>
      <c r="OK56" s="51"/>
      <c r="OL56" s="51"/>
      <c r="OM56" s="51"/>
      <c r="ON56" s="51"/>
      <c r="OO56" s="51"/>
      <c r="OP56" s="51"/>
      <c r="OQ56" s="51"/>
      <c r="OR56" s="51"/>
      <c r="OS56" s="51"/>
      <c r="OT56" s="51"/>
      <c r="OU56" s="51"/>
      <c r="OV56" s="51"/>
      <c r="OW56" s="51"/>
      <c r="OX56" s="51"/>
      <c r="OY56" s="51"/>
      <c r="OZ56" s="51"/>
      <c r="PA56" s="51"/>
      <c r="PB56" s="51"/>
      <c r="PC56" s="51"/>
      <c r="PD56" s="51"/>
      <c r="PE56" s="51"/>
      <c r="PF56" s="51"/>
      <c r="PG56" s="51"/>
      <c r="PH56" s="51"/>
      <c r="PI56" s="51"/>
      <c r="PJ56" s="51"/>
      <c r="PK56" s="51"/>
      <c r="PL56" s="51"/>
      <c r="PM56" s="51"/>
      <c r="PN56" s="51"/>
      <c r="PO56" s="51"/>
      <c r="PP56" s="51"/>
      <c r="PQ56" s="51"/>
      <c r="PR56" s="51"/>
      <c r="PS56" s="51"/>
      <c r="PT56" s="51"/>
      <c r="PU56" s="51"/>
      <c r="PV56" s="51"/>
      <c r="PW56" s="51"/>
      <c r="PX56" s="51"/>
      <c r="PY56" s="51"/>
      <c r="PZ56" s="51"/>
      <c r="QA56" s="51"/>
      <c r="QB56" s="51"/>
      <c r="QC56" s="51"/>
      <c r="QD56" s="51"/>
      <c r="QE56" s="51"/>
      <c r="QF56" s="51"/>
      <c r="QG56" s="51"/>
      <c r="QH56" s="51"/>
      <c r="QI56" s="51"/>
      <c r="QJ56" s="51"/>
      <c r="QK56" s="51"/>
      <c r="QL56" s="51"/>
      <c r="QM56" s="51"/>
      <c r="QN56" s="51"/>
      <c r="QO56" s="51"/>
      <c r="QP56" s="51"/>
      <c r="QQ56" s="51"/>
      <c r="QR56" s="51"/>
      <c r="QS56" s="51"/>
      <c r="QT56" s="51"/>
      <c r="QU56" s="51"/>
      <c r="QV56" s="51"/>
      <c r="QW56" s="51"/>
      <c r="QX56" s="51"/>
      <c r="QY56" s="51"/>
      <c r="QZ56" s="51"/>
      <c r="RA56" s="51"/>
      <c r="RB56" s="51"/>
      <c r="RC56" s="51"/>
      <c r="RD56" s="51"/>
      <c r="RE56" s="51"/>
      <c r="RF56" s="51"/>
      <c r="RG56" s="51"/>
      <c r="RH56" s="51"/>
      <c r="RI56" s="51"/>
      <c r="RJ56" s="51"/>
      <c r="RK56" s="51"/>
      <c r="RL56" s="51"/>
      <c r="RM56" s="51"/>
      <c r="RN56" s="51"/>
      <c r="RO56" s="51"/>
      <c r="RP56" s="51"/>
      <c r="RQ56" s="51"/>
      <c r="RR56" s="51"/>
      <c r="RS56" s="51"/>
      <c r="RT56" s="51"/>
      <c r="RU56" s="51"/>
      <c r="RV56" s="51"/>
      <c r="RW56" s="51"/>
      <c r="RX56" s="51"/>
      <c r="RY56" s="51"/>
      <c r="RZ56" s="51"/>
      <c r="SA56" s="51"/>
      <c r="SB56" s="51"/>
      <c r="SC56" s="51"/>
      <c r="SD56" s="51"/>
      <c r="SE56" s="51"/>
      <c r="SF56" s="51"/>
      <c r="SG56" s="51"/>
      <c r="SH56" s="51"/>
      <c r="SI56" s="51"/>
      <c r="SJ56" s="51"/>
      <c r="SK56" s="51"/>
      <c r="SL56" s="51"/>
      <c r="SM56" s="51"/>
      <c r="SN56" s="51"/>
      <c r="SO56" s="51"/>
      <c r="SP56" s="51"/>
      <c r="SQ56" s="51"/>
      <c r="SR56" s="51"/>
      <c r="SS56" s="51"/>
      <c r="ST56" s="51"/>
      <c r="SU56" s="51"/>
      <c r="SV56" s="51"/>
      <c r="SW56" s="51"/>
      <c r="SX56" s="51"/>
      <c r="SY56" s="51"/>
      <c r="SZ56" s="51"/>
      <c r="TA56" s="51"/>
      <c r="TB56" s="51"/>
      <c r="TC56" s="51"/>
      <c r="TD56" s="51"/>
      <c r="TE56" s="51"/>
      <c r="TF56" s="51"/>
      <c r="TG56" s="51"/>
      <c r="TH56" s="51"/>
      <c r="TI56" s="51"/>
      <c r="TJ56" s="51"/>
      <c r="TK56" s="51"/>
      <c r="TL56" s="51"/>
      <c r="TM56" s="51"/>
      <c r="TN56" s="51"/>
      <c r="TO56" s="51"/>
      <c r="TP56" s="51"/>
      <c r="TQ56" s="51"/>
      <c r="TR56" s="51"/>
      <c r="TS56" s="51"/>
      <c r="TT56" s="51"/>
      <c r="TU56" s="51"/>
      <c r="TV56" s="51"/>
      <c r="TW56" s="51"/>
      <c r="TX56" s="51"/>
      <c r="TY56" s="51"/>
    </row>
    <row r="57" spans="1:545" s="53" customFormat="1" x14ac:dyDescent="0.2">
      <c r="A57" s="27" t="s">
        <v>15</v>
      </c>
      <c r="B57" s="27" t="s">
        <v>99</v>
      </c>
      <c r="C57" s="28" t="s">
        <v>100</v>
      </c>
      <c r="D57" s="29">
        <v>0</v>
      </c>
      <c r="E57" s="29">
        <v>0</v>
      </c>
      <c r="F57" s="29">
        <v>0</v>
      </c>
      <c r="G57" s="29">
        <v>0</v>
      </c>
      <c r="H57" s="29">
        <v>3194727</v>
      </c>
      <c r="I57" s="29">
        <v>0</v>
      </c>
      <c r="J57" s="29">
        <v>0</v>
      </c>
      <c r="K57" s="29">
        <v>0</v>
      </c>
      <c r="L57" s="29">
        <v>0</v>
      </c>
      <c r="M57" s="29">
        <f t="shared" si="2"/>
        <v>3194727</v>
      </c>
      <c r="N57" s="1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</row>
    <row r="58" spans="1:545" s="53" customFormat="1" x14ac:dyDescent="0.2">
      <c r="A58" s="27" t="s">
        <v>101</v>
      </c>
      <c r="B58" s="27" t="s">
        <v>102</v>
      </c>
      <c r="C58" s="28" t="s">
        <v>103</v>
      </c>
      <c r="D58" s="29"/>
      <c r="E58" s="29"/>
      <c r="F58" s="29"/>
      <c r="G58" s="29"/>
      <c r="H58" s="29"/>
      <c r="I58" s="29"/>
      <c r="J58" s="29"/>
      <c r="K58" s="29"/>
      <c r="L58" s="29">
        <v>131238</v>
      </c>
      <c r="M58" s="29">
        <f t="shared" si="2"/>
        <v>131238</v>
      </c>
      <c r="N58" s="1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</row>
    <row r="59" spans="1:545" s="51" customFormat="1" x14ac:dyDescent="0.2">
      <c r="A59" s="44"/>
      <c r="B59" s="44"/>
      <c r="C59" s="54" t="s">
        <v>69</v>
      </c>
      <c r="D59" s="47">
        <f>D60+D62+D64</f>
        <v>110746</v>
      </c>
      <c r="E59" s="47">
        <f t="shared" ref="E59:L59" si="19">E60+E62+E64</f>
        <v>99902</v>
      </c>
      <c r="F59" s="47">
        <f t="shared" si="19"/>
        <v>91815</v>
      </c>
      <c r="G59" s="47">
        <f t="shared" si="19"/>
        <v>49505</v>
      </c>
      <c r="H59" s="47">
        <f t="shared" si="19"/>
        <v>80137</v>
      </c>
      <c r="I59" s="47">
        <f t="shared" si="19"/>
        <v>182442</v>
      </c>
      <c r="J59" s="47">
        <f t="shared" si="19"/>
        <v>132920</v>
      </c>
      <c r="K59" s="47">
        <f t="shared" si="19"/>
        <v>141087</v>
      </c>
      <c r="L59" s="47">
        <f t="shared" si="19"/>
        <v>188860</v>
      </c>
      <c r="M59" s="47">
        <f t="shared" si="2"/>
        <v>1077414</v>
      </c>
      <c r="N59" s="24"/>
    </row>
    <row r="60" spans="1:545" s="48" customFormat="1" x14ac:dyDescent="0.2">
      <c r="A60" s="44"/>
      <c r="B60" s="44"/>
      <c r="C60" s="28" t="s">
        <v>104</v>
      </c>
      <c r="D60" s="29">
        <f t="shared" ref="D60:L60" si="20">SUM(D61:D61)</f>
        <v>16016</v>
      </c>
      <c r="E60" s="29">
        <f t="shared" si="20"/>
        <v>14955</v>
      </c>
      <c r="F60" s="29">
        <f t="shared" si="20"/>
        <v>24047</v>
      </c>
      <c r="G60" s="29">
        <f t="shared" si="20"/>
        <v>4338</v>
      </c>
      <c r="H60" s="29">
        <f t="shared" si="20"/>
        <v>19083</v>
      </c>
      <c r="I60" s="29">
        <f t="shared" si="20"/>
        <v>7908</v>
      </c>
      <c r="J60" s="29">
        <f t="shared" si="20"/>
        <v>2459</v>
      </c>
      <c r="K60" s="29">
        <f t="shared" si="20"/>
        <v>4502</v>
      </c>
      <c r="L60" s="29">
        <f t="shared" si="20"/>
        <v>8809</v>
      </c>
      <c r="M60" s="29">
        <f t="shared" si="2"/>
        <v>102117</v>
      </c>
      <c r="N60" s="24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</row>
    <row r="61" spans="1:545" s="53" customFormat="1" x14ac:dyDescent="0.2">
      <c r="A61" s="27" t="s">
        <v>15</v>
      </c>
      <c r="B61" s="27" t="s">
        <v>105</v>
      </c>
      <c r="C61" s="28" t="s">
        <v>106</v>
      </c>
      <c r="D61" s="29">
        <v>16016</v>
      </c>
      <c r="E61" s="29">
        <v>14955</v>
      </c>
      <c r="F61" s="29">
        <v>24047</v>
      </c>
      <c r="G61" s="29">
        <v>4338</v>
      </c>
      <c r="H61" s="29">
        <v>19083</v>
      </c>
      <c r="I61" s="29">
        <v>7908</v>
      </c>
      <c r="J61" s="29">
        <v>2459</v>
      </c>
      <c r="K61" s="29">
        <v>4502</v>
      </c>
      <c r="L61" s="29">
        <v>8809</v>
      </c>
      <c r="M61" s="29">
        <f t="shared" si="2"/>
        <v>102117</v>
      </c>
      <c r="N61" s="1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</row>
    <row r="62" spans="1:545" s="48" customFormat="1" x14ac:dyDescent="0.2">
      <c r="A62" s="44"/>
      <c r="B62" s="44"/>
      <c r="C62" s="28" t="s">
        <v>107</v>
      </c>
      <c r="D62" s="29">
        <f>SUM(D63)</f>
        <v>87549</v>
      </c>
      <c r="E62" s="29">
        <f t="shared" ref="E62:L62" si="21">SUM(E63)</f>
        <v>76688</v>
      </c>
      <c r="F62" s="29">
        <f t="shared" si="21"/>
        <v>63708</v>
      </c>
      <c r="G62" s="29">
        <f t="shared" si="21"/>
        <v>41733</v>
      </c>
      <c r="H62" s="29">
        <f t="shared" si="21"/>
        <v>58898</v>
      </c>
      <c r="I62" s="29">
        <f t="shared" si="21"/>
        <v>172917</v>
      </c>
      <c r="J62" s="29">
        <f t="shared" si="21"/>
        <v>127766</v>
      </c>
      <c r="K62" s="29">
        <f t="shared" si="21"/>
        <v>135507</v>
      </c>
      <c r="L62" s="29">
        <f t="shared" si="21"/>
        <v>179512</v>
      </c>
      <c r="M62" s="29">
        <f t="shared" si="2"/>
        <v>944278</v>
      </c>
      <c r="N62" s="24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  <c r="SK62" s="51"/>
      <c r="SL62" s="51"/>
      <c r="SM62" s="51"/>
      <c r="SN62" s="51"/>
      <c r="SO62" s="51"/>
      <c r="SP62" s="51"/>
      <c r="SQ62" s="51"/>
      <c r="SR62" s="51"/>
      <c r="SS62" s="51"/>
      <c r="ST62" s="51"/>
      <c r="SU62" s="51"/>
      <c r="SV62" s="51"/>
      <c r="SW62" s="51"/>
      <c r="SX62" s="51"/>
      <c r="SY62" s="51"/>
      <c r="SZ62" s="51"/>
      <c r="TA62" s="51"/>
      <c r="TB62" s="51"/>
      <c r="TC62" s="51"/>
      <c r="TD62" s="51"/>
      <c r="TE62" s="51"/>
      <c r="TF62" s="51"/>
      <c r="TG62" s="51"/>
      <c r="TH62" s="51"/>
      <c r="TI62" s="51"/>
      <c r="TJ62" s="51"/>
      <c r="TK62" s="51"/>
      <c r="TL62" s="51"/>
      <c r="TM62" s="51"/>
      <c r="TN62" s="51"/>
      <c r="TO62" s="51"/>
      <c r="TP62" s="51"/>
      <c r="TQ62" s="51"/>
      <c r="TR62" s="51"/>
      <c r="TS62" s="51"/>
      <c r="TT62" s="51"/>
      <c r="TU62" s="51"/>
      <c r="TV62" s="51"/>
      <c r="TW62" s="51"/>
      <c r="TX62" s="51"/>
      <c r="TY62" s="51"/>
    </row>
    <row r="63" spans="1:545" s="52" customFormat="1" x14ac:dyDescent="0.2">
      <c r="A63" s="27" t="s">
        <v>15</v>
      </c>
      <c r="B63" s="27" t="s">
        <v>108</v>
      </c>
      <c r="C63" s="28" t="s">
        <v>109</v>
      </c>
      <c r="D63" s="29">
        <v>87549</v>
      </c>
      <c r="E63" s="29">
        <v>76688</v>
      </c>
      <c r="F63" s="29">
        <v>63708</v>
      </c>
      <c r="G63" s="29">
        <v>41733</v>
      </c>
      <c r="H63" s="29">
        <v>58898</v>
      </c>
      <c r="I63" s="29">
        <v>172917</v>
      </c>
      <c r="J63" s="29">
        <v>127766</v>
      </c>
      <c r="K63" s="29">
        <v>135507</v>
      </c>
      <c r="L63" s="29">
        <v>179512</v>
      </c>
      <c r="M63" s="29">
        <f t="shared" si="2"/>
        <v>944278</v>
      </c>
      <c r="N63" s="12"/>
    </row>
    <row r="64" spans="1:545" s="53" customFormat="1" x14ac:dyDescent="0.2">
      <c r="A64" s="27" t="s">
        <v>15</v>
      </c>
      <c r="B64" s="27" t="s">
        <v>110</v>
      </c>
      <c r="C64" s="28" t="s">
        <v>111</v>
      </c>
      <c r="D64" s="29">
        <v>7181</v>
      </c>
      <c r="E64" s="29">
        <v>8259</v>
      </c>
      <c r="F64" s="29">
        <v>4060</v>
      </c>
      <c r="G64" s="29">
        <v>3434</v>
      </c>
      <c r="H64" s="29">
        <v>2156</v>
      </c>
      <c r="I64" s="29">
        <v>1617</v>
      </c>
      <c r="J64" s="29">
        <v>2695</v>
      </c>
      <c r="K64" s="29">
        <v>1078</v>
      </c>
      <c r="L64" s="29">
        <v>539</v>
      </c>
      <c r="M64" s="29">
        <f t="shared" si="2"/>
        <v>31019</v>
      </c>
      <c r="N64" s="1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2"/>
      <c r="OP64" s="52"/>
      <c r="OQ64" s="52"/>
      <c r="OR64" s="52"/>
      <c r="OS64" s="52"/>
      <c r="OT64" s="52"/>
      <c r="OU64" s="52"/>
      <c r="OV64" s="52"/>
      <c r="OW64" s="52"/>
      <c r="OX64" s="52"/>
      <c r="OY64" s="52"/>
      <c r="OZ64" s="52"/>
      <c r="PA64" s="52"/>
      <c r="PB64" s="52"/>
      <c r="PC64" s="52"/>
      <c r="PD64" s="52"/>
      <c r="PE64" s="52"/>
      <c r="PF64" s="52"/>
      <c r="PG64" s="52"/>
      <c r="PH64" s="52"/>
      <c r="PI64" s="52"/>
      <c r="PJ64" s="52"/>
      <c r="PK64" s="52"/>
      <c r="PL64" s="52"/>
      <c r="PM64" s="52"/>
      <c r="PN64" s="52"/>
      <c r="PO64" s="52"/>
      <c r="PP64" s="52"/>
      <c r="PQ64" s="52"/>
      <c r="PR64" s="52"/>
      <c r="PS64" s="52"/>
      <c r="PT64" s="52"/>
      <c r="PU64" s="52"/>
      <c r="PV64" s="52"/>
      <c r="PW64" s="52"/>
      <c r="PX64" s="52"/>
      <c r="PY64" s="52"/>
      <c r="PZ64" s="52"/>
      <c r="QA64" s="52"/>
      <c r="QB64" s="52"/>
      <c r="QC64" s="52"/>
      <c r="QD64" s="52"/>
      <c r="QE64" s="52"/>
      <c r="QF64" s="52"/>
      <c r="QG64" s="52"/>
      <c r="QH64" s="52"/>
      <c r="QI64" s="52"/>
      <c r="QJ64" s="52"/>
      <c r="QK64" s="52"/>
      <c r="QL64" s="52"/>
      <c r="QM64" s="52"/>
      <c r="QN64" s="52"/>
      <c r="QO64" s="52"/>
      <c r="QP64" s="52"/>
      <c r="QQ64" s="52"/>
      <c r="QR64" s="52"/>
      <c r="QS64" s="52"/>
      <c r="QT64" s="52"/>
      <c r="QU64" s="52"/>
      <c r="QV64" s="52"/>
      <c r="QW64" s="52"/>
      <c r="QX64" s="52"/>
      <c r="QY64" s="52"/>
      <c r="QZ64" s="52"/>
      <c r="RA64" s="52"/>
      <c r="RB64" s="52"/>
      <c r="RC64" s="52"/>
      <c r="RD64" s="52"/>
      <c r="RE64" s="52"/>
      <c r="RF64" s="52"/>
      <c r="RG64" s="52"/>
      <c r="RH64" s="52"/>
      <c r="RI64" s="52"/>
      <c r="RJ64" s="52"/>
      <c r="RK64" s="52"/>
      <c r="RL64" s="52"/>
      <c r="RM64" s="52"/>
      <c r="RN64" s="52"/>
      <c r="RO64" s="52"/>
      <c r="RP64" s="52"/>
      <c r="RQ64" s="52"/>
      <c r="RR64" s="52"/>
      <c r="RS64" s="52"/>
      <c r="RT64" s="52"/>
      <c r="RU64" s="52"/>
      <c r="RV64" s="52"/>
      <c r="RW64" s="52"/>
      <c r="RX64" s="52"/>
      <c r="RY64" s="52"/>
      <c r="RZ64" s="52"/>
      <c r="SA64" s="52"/>
      <c r="SB64" s="52"/>
      <c r="SC64" s="52"/>
      <c r="SD64" s="52"/>
      <c r="SE64" s="52"/>
      <c r="SF64" s="52"/>
      <c r="SG64" s="52"/>
      <c r="SH64" s="52"/>
      <c r="SI64" s="52"/>
      <c r="SJ64" s="52"/>
      <c r="SK64" s="52"/>
      <c r="SL64" s="52"/>
      <c r="SM64" s="52"/>
      <c r="SN64" s="52"/>
      <c r="SO64" s="52"/>
      <c r="SP64" s="52"/>
      <c r="SQ64" s="52"/>
      <c r="SR64" s="52"/>
      <c r="SS64" s="52"/>
      <c r="ST64" s="52"/>
      <c r="SU64" s="52"/>
      <c r="SV64" s="52"/>
      <c r="SW64" s="52"/>
      <c r="SX64" s="52"/>
      <c r="SY64" s="52"/>
      <c r="SZ64" s="52"/>
      <c r="TA64" s="52"/>
      <c r="TB64" s="52"/>
      <c r="TC64" s="52"/>
      <c r="TD64" s="52"/>
      <c r="TE64" s="52"/>
      <c r="TF64" s="52"/>
      <c r="TG64" s="52"/>
      <c r="TH64" s="52"/>
      <c r="TI64" s="52"/>
      <c r="TJ64" s="52"/>
      <c r="TK64" s="52"/>
      <c r="TL64" s="52"/>
      <c r="TM64" s="52"/>
      <c r="TN64" s="52"/>
      <c r="TO64" s="52"/>
      <c r="TP64" s="52"/>
      <c r="TQ64" s="52"/>
      <c r="TR64" s="52"/>
      <c r="TS64" s="52"/>
      <c r="TT64" s="52"/>
      <c r="TU64" s="52"/>
      <c r="TV64" s="52"/>
      <c r="TW64" s="52"/>
      <c r="TX64" s="52"/>
      <c r="TY64" s="52"/>
    </row>
    <row r="65" spans="1:545" s="20" customFormat="1" ht="24" x14ac:dyDescent="0.2">
      <c r="A65" s="45"/>
      <c r="B65" s="45"/>
      <c r="C65" s="55" t="s">
        <v>112</v>
      </c>
      <c r="D65" s="17">
        <f t="shared" ref="D65:L65" si="22">SUM(D67+D79+D101+D201+D251)</f>
        <v>6055920901</v>
      </c>
      <c r="E65" s="17">
        <f t="shared" si="22"/>
        <v>5710000946</v>
      </c>
      <c r="F65" s="17">
        <f t="shared" si="22"/>
        <v>4964988136</v>
      </c>
      <c r="G65" s="17">
        <f t="shared" si="22"/>
        <v>5390972019</v>
      </c>
      <c r="H65" s="17">
        <f t="shared" si="22"/>
        <v>5401533234</v>
      </c>
      <c r="I65" s="17">
        <f t="shared" si="22"/>
        <v>5524119897</v>
      </c>
      <c r="J65" s="17">
        <f t="shared" si="22"/>
        <v>5978885697</v>
      </c>
      <c r="K65" s="17">
        <f t="shared" si="22"/>
        <v>5752428220</v>
      </c>
      <c r="L65" s="17">
        <f t="shared" si="22"/>
        <v>5020189650</v>
      </c>
      <c r="M65" s="17">
        <f t="shared" si="2"/>
        <v>49799038700</v>
      </c>
      <c r="N65" s="12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</row>
    <row r="66" spans="1:545" s="25" customFormat="1" ht="10.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56"/>
      <c r="N66" s="12"/>
    </row>
    <row r="67" spans="1:545" s="25" customFormat="1" x14ac:dyDescent="0.2">
      <c r="A67" s="45"/>
      <c r="B67" s="45"/>
      <c r="C67" s="57" t="s">
        <v>113</v>
      </c>
      <c r="D67" s="17">
        <f t="shared" ref="D67:J67" si="23">SUM(D68:D78)</f>
        <v>2502147394</v>
      </c>
      <c r="E67" s="17">
        <f t="shared" si="23"/>
        <v>3074482075</v>
      </c>
      <c r="F67" s="17">
        <f t="shared" si="23"/>
        <v>2122814928</v>
      </c>
      <c r="G67" s="17">
        <f t="shared" si="23"/>
        <v>2835676199</v>
      </c>
      <c r="H67" s="17">
        <f t="shared" si="23"/>
        <v>2564534075</v>
      </c>
      <c r="I67" s="17">
        <f t="shared" si="23"/>
        <v>2583614604</v>
      </c>
      <c r="J67" s="17">
        <f t="shared" si="23"/>
        <v>3237121162</v>
      </c>
      <c r="K67" s="17">
        <f t="shared" ref="K67:L67" si="24">SUM(K68:K78)</f>
        <v>2704675398</v>
      </c>
      <c r="L67" s="17">
        <f t="shared" si="24"/>
        <v>2107693938</v>
      </c>
      <c r="M67" s="17">
        <f t="shared" si="2"/>
        <v>23732759773</v>
      </c>
      <c r="N67" s="12"/>
    </row>
    <row r="68" spans="1:545" s="26" customFormat="1" x14ac:dyDescent="0.2">
      <c r="A68" s="27" t="s">
        <v>114</v>
      </c>
      <c r="B68" s="27" t="s">
        <v>115</v>
      </c>
      <c r="C68" s="58" t="s">
        <v>116</v>
      </c>
      <c r="D68" s="29">
        <v>1764944580</v>
      </c>
      <c r="E68" s="29">
        <v>2210206965</v>
      </c>
      <c r="F68" s="29">
        <v>1585451461</v>
      </c>
      <c r="G68" s="29">
        <v>2151878379</v>
      </c>
      <c r="H68" s="29">
        <v>2062770053</v>
      </c>
      <c r="I68" s="29">
        <v>2093310266</v>
      </c>
      <c r="J68" s="29">
        <v>1749570777</v>
      </c>
      <c r="K68" s="29">
        <v>2076134024</v>
      </c>
      <c r="L68" s="29">
        <v>1638523401</v>
      </c>
      <c r="M68" s="29">
        <f t="shared" si="2"/>
        <v>17332789906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</row>
    <row r="69" spans="1:545" s="26" customFormat="1" x14ac:dyDescent="0.2">
      <c r="A69" s="27" t="s">
        <v>117</v>
      </c>
      <c r="B69" s="27" t="s">
        <v>118</v>
      </c>
      <c r="C69" s="58" t="s">
        <v>119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818089671</v>
      </c>
      <c r="K69" s="29">
        <v>138915173</v>
      </c>
      <c r="L69" s="29">
        <v>0</v>
      </c>
      <c r="M69" s="29">
        <f t="shared" ref="M69:M132" si="25">SUM(D69:L69)</f>
        <v>957004844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</row>
    <row r="70" spans="1:545" s="26" customFormat="1" x14ac:dyDescent="0.2">
      <c r="A70" s="27" t="s">
        <v>114</v>
      </c>
      <c r="B70" s="27" t="s">
        <v>120</v>
      </c>
      <c r="C70" s="58" t="s">
        <v>121</v>
      </c>
      <c r="D70" s="29">
        <v>88596912</v>
      </c>
      <c r="E70" s="29">
        <v>112413181</v>
      </c>
      <c r="F70" s="29">
        <v>79772640</v>
      </c>
      <c r="G70" s="29">
        <v>107904416</v>
      </c>
      <c r="H70" s="29">
        <v>107784414</v>
      </c>
      <c r="I70" s="29">
        <v>125772088</v>
      </c>
      <c r="J70" s="29">
        <v>91359071</v>
      </c>
      <c r="K70" s="29">
        <v>109018711</v>
      </c>
      <c r="L70" s="29">
        <v>84808686</v>
      </c>
      <c r="M70" s="29">
        <f t="shared" si="25"/>
        <v>907430119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</row>
    <row r="71" spans="1:545" s="26" customFormat="1" x14ac:dyDescent="0.2">
      <c r="A71" s="27" t="s">
        <v>117</v>
      </c>
      <c r="B71" s="27" t="s">
        <v>122</v>
      </c>
      <c r="C71" s="58" t="s">
        <v>123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41669346</v>
      </c>
      <c r="K71" s="29">
        <v>7484437</v>
      </c>
      <c r="L71" s="29">
        <v>0</v>
      </c>
      <c r="M71" s="29">
        <f t="shared" si="25"/>
        <v>49153783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</row>
    <row r="72" spans="1:545" s="26" customFormat="1" x14ac:dyDescent="0.2">
      <c r="A72" s="27" t="s">
        <v>114</v>
      </c>
      <c r="B72" s="27" t="s">
        <v>124</v>
      </c>
      <c r="C72" s="58" t="s">
        <v>125</v>
      </c>
      <c r="D72" s="29">
        <v>33414428</v>
      </c>
      <c r="E72" s="29">
        <v>75091342</v>
      </c>
      <c r="F72" s="29">
        <v>37169615</v>
      </c>
      <c r="G72" s="29">
        <v>37861704</v>
      </c>
      <c r="H72" s="29">
        <v>34051940</v>
      </c>
      <c r="I72" s="29">
        <v>25908929</v>
      </c>
      <c r="J72" s="29">
        <v>41672819</v>
      </c>
      <c r="K72" s="29">
        <v>39855333</v>
      </c>
      <c r="L72" s="29">
        <v>41782014</v>
      </c>
      <c r="M72" s="29">
        <f t="shared" si="25"/>
        <v>366808124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</row>
    <row r="73" spans="1:545" s="26" customFormat="1" x14ac:dyDescent="0.2">
      <c r="A73" s="27" t="s">
        <v>114</v>
      </c>
      <c r="B73" s="27" t="s">
        <v>126</v>
      </c>
      <c r="C73" s="58" t="s">
        <v>127</v>
      </c>
      <c r="D73" s="29">
        <v>206107276</v>
      </c>
      <c r="E73" s="29">
        <v>45753610</v>
      </c>
      <c r="F73" s="29">
        <v>45753610</v>
      </c>
      <c r="G73" s="29">
        <v>255619467</v>
      </c>
      <c r="H73" s="29">
        <v>48208299</v>
      </c>
      <c r="I73" s="29">
        <v>45753610</v>
      </c>
      <c r="J73" s="29">
        <v>121698552</v>
      </c>
      <c r="K73" s="29">
        <v>45753610</v>
      </c>
      <c r="L73" s="29">
        <v>45753610</v>
      </c>
      <c r="M73" s="29">
        <f t="shared" si="25"/>
        <v>860401644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</row>
    <row r="74" spans="1:545" s="26" customFormat="1" x14ac:dyDescent="0.2">
      <c r="A74" s="27" t="s">
        <v>128</v>
      </c>
      <c r="B74" s="27" t="s">
        <v>129</v>
      </c>
      <c r="C74" s="58" t="s">
        <v>130</v>
      </c>
      <c r="D74" s="29">
        <v>0</v>
      </c>
      <c r="E74" s="29">
        <v>0</v>
      </c>
      <c r="F74" s="29">
        <v>13318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f t="shared" si="25"/>
        <v>13318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</row>
    <row r="75" spans="1:545" s="26" customFormat="1" x14ac:dyDescent="0.2">
      <c r="A75" s="27" t="s">
        <v>117</v>
      </c>
      <c r="B75" s="27" t="s">
        <v>129</v>
      </c>
      <c r="C75" s="58" t="s">
        <v>130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73240853</v>
      </c>
      <c r="K75" s="29">
        <v>37237102</v>
      </c>
      <c r="L75" s="29">
        <v>0</v>
      </c>
      <c r="M75" s="29">
        <f t="shared" si="25"/>
        <v>110477955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</row>
    <row r="76" spans="1:545" s="26" customFormat="1" x14ac:dyDescent="0.2">
      <c r="A76" s="27" t="s">
        <v>114</v>
      </c>
      <c r="B76" s="27" t="s">
        <v>131</v>
      </c>
      <c r="C76" s="58" t="s">
        <v>132</v>
      </c>
      <c r="D76" s="29">
        <v>27223666</v>
      </c>
      <c r="E76" s="29">
        <v>24156086</v>
      </c>
      <c r="F76" s="29">
        <v>20462639</v>
      </c>
      <c r="G76" s="29">
        <v>22176129</v>
      </c>
      <c r="H76" s="29">
        <v>17628585</v>
      </c>
      <c r="I76" s="29">
        <v>19051865</v>
      </c>
      <c r="J76" s="29">
        <v>17783758</v>
      </c>
      <c r="K76" s="29">
        <v>17993673</v>
      </c>
      <c r="L76" s="29">
        <v>18513533</v>
      </c>
      <c r="M76" s="29">
        <f t="shared" si="25"/>
        <v>184989934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</row>
    <row r="77" spans="1:545" s="26" customFormat="1" x14ac:dyDescent="0.2">
      <c r="A77" s="27" t="s">
        <v>114</v>
      </c>
      <c r="B77" s="27" t="s">
        <v>133</v>
      </c>
      <c r="C77" s="58" t="s">
        <v>134</v>
      </c>
      <c r="D77" s="29">
        <v>92774006</v>
      </c>
      <c r="E77" s="29">
        <v>96412433</v>
      </c>
      <c r="F77" s="29">
        <v>86265506</v>
      </c>
      <c r="G77" s="29">
        <v>73694341</v>
      </c>
      <c r="H77" s="29">
        <v>101395406</v>
      </c>
      <c r="I77" s="29">
        <v>80792399</v>
      </c>
      <c r="J77" s="29">
        <v>89082287</v>
      </c>
      <c r="K77" s="29">
        <v>97248469</v>
      </c>
      <c r="L77" s="29">
        <v>73880541</v>
      </c>
      <c r="M77" s="29">
        <f t="shared" si="25"/>
        <v>791545388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</row>
    <row r="78" spans="1:545" s="26" customFormat="1" x14ac:dyDescent="0.2">
      <c r="A78" s="27" t="s">
        <v>114</v>
      </c>
      <c r="B78" s="27" t="s">
        <v>135</v>
      </c>
      <c r="C78" s="58" t="s">
        <v>136</v>
      </c>
      <c r="D78" s="29">
        <v>289086526</v>
      </c>
      <c r="E78" s="29">
        <v>510448458</v>
      </c>
      <c r="F78" s="29">
        <v>267926139</v>
      </c>
      <c r="G78" s="29">
        <v>186541763</v>
      </c>
      <c r="H78" s="29">
        <v>192695378</v>
      </c>
      <c r="I78" s="29">
        <v>193025447</v>
      </c>
      <c r="J78" s="29">
        <v>192954028</v>
      </c>
      <c r="K78" s="29">
        <v>135034866</v>
      </c>
      <c r="L78" s="29">
        <v>204432153</v>
      </c>
      <c r="M78" s="29">
        <f t="shared" si="25"/>
        <v>2172144758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</row>
    <row r="79" spans="1:545" s="19" customFormat="1" x14ac:dyDescent="0.2">
      <c r="A79" s="15"/>
      <c r="B79" s="15"/>
      <c r="C79" s="16" t="s">
        <v>137</v>
      </c>
      <c r="D79" s="59">
        <f t="shared" ref="D79:J79" si="26">SUM(D80+D84+D85+D86+D87+D88+D96+D99+D100)</f>
        <v>3329019301</v>
      </c>
      <c r="E79" s="17">
        <f t="shared" si="26"/>
        <v>1759561913</v>
      </c>
      <c r="F79" s="17">
        <f t="shared" si="26"/>
        <v>2094745399</v>
      </c>
      <c r="G79" s="17">
        <f t="shared" si="26"/>
        <v>1883206628</v>
      </c>
      <c r="H79" s="17">
        <f t="shared" si="26"/>
        <v>2207657472</v>
      </c>
      <c r="I79" s="17">
        <f t="shared" si="26"/>
        <v>2239098048</v>
      </c>
      <c r="J79" s="17">
        <f t="shared" si="26"/>
        <v>2040384988</v>
      </c>
      <c r="K79" s="17">
        <f>SUM(K80+K84+K85+K86+K87+K88+K96+K99+K100)</f>
        <v>2165840124</v>
      </c>
      <c r="L79" s="17">
        <f>SUM(L80+L84+L85+L86+L87+L88+L96+L99+L100)</f>
        <v>2107933852</v>
      </c>
      <c r="M79" s="17">
        <f t="shared" si="25"/>
        <v>19827447725</v>
      </c>
      <c r="N79" s="18"/>
    </row>
    <row r="80" spans="1:545" s="12" customFormat="1" x14ac:dyDescent="0.2">
      <c r="A80" s="27"/>
      <c r="B80" s="27"/>
      <c r="C80" s="60" t="s">
        <v>138</v>
      </c>
      <c r="D80" s="29">
        <f>SUM(D81:D83)</f>
        <v>2301531902</v>
      </c>
      <c r="E80" s="29">
        <f t="shared" ref="E80:L80" si="27">SUM(E81:E83)</f>
        <v>836541864</v>
      </c>
      <c r="F80" s="29">
        <f t="shared" si="27"/>
        <v>1101746506</v>
      </c>
      <c r="G80" s="29">
        <f t="shared" si="27"/>
        <v>937401045</v>
      </c>
      <c r="H80" s="29">
        <f t="shared" si="27"/>
        <v>1207115056</v>
      </c>
      <c r="I80" s="29">
        <f t="shared" si="27"/>
        <v>1292460269</v>
      </c>
      <c r="J80" s="29">
        <f t="shared" si="27"/>
        <v>1065622986</v>
      </c>
      <c r="K80" s="29">
        <f t="shared" si="27"/>
        <v>1251549942</v>
      </c>
      <c r="L80" s="29">
        <f t="shared" si="27"/>
        <v>1159795380</v>
      </c>
      <c r="M80" s="29">
        <f t="shared" si="25"/>
        <v>11153764950</v>
      </c>
    </row>
    <row r="81" spans="1:545" s="12" customFormat="1" x14ac:dyDescent="0.2">
      <c r="A81" s="27" t="s">
        <v>139</v>
      </c>
      <c r="B81" s="27" t="s">
        <v>140</v>
      </c>
      <c r="C81" s="28" t="s">
        <v>141</v>
      </c>
      <c r="D81" s="29">
        <v>2250989889</v>
      </c>
      <c r="E81" s="29">
        <v>790639617</v>
      </c>
      <c r="F81" s="29">
        <v>1055844259</v>
      </c>
      <c r="G81" s="29">
        <v>891498798</v>
      </c>
      <c r="H81" s="29">
        <v>1161212809</v>
      </c>
      <c r="I81" s="29">
        <v>1246558022</v>
      </c>
      <c r="J81" s="29">
        <v>1018205640</v>
      </c>
      <c r="K81" s="29">
        <v>1207162793</v>
      </c>
      <c r="L81" s="29">
        <v>1113893133</v>
      </c>
      <c r="M81" s="29">
        <f t="shared" si="25"/>
        <v>10736004960</v>
      </c>
    </row>
    <row r="82" spans="1:545" s="26" customFormat="1" x14ac:dyDescent="0.2">
      <c r="A82" s="27" t="s">
        <v>142</v>
      </c>
      <c r="B82" s="27" t="s">
        <v>143</v>
      </c>
      <c r="C82" s="28" t="s">
        <v>144</v>
      </c>
      <c r="D82" s="29">
        <v>7581243</v>
      </c>
      <c r="E82" s="29">
        <v>3035949</v>
      </c>
      <c r="F82" s="29">
        <v>3035949</v>
      </c>
      <c r="G82" s="29">
        <v>3035949</v>
      </c>
      <c r="H82" s="29">
        <v>3035949</v>
      </c>
      <c r="I82" s="29">
        <v>3035949</v>
      </c>
      <c r="J82" s="29">
        <v>4551048</v>
      </c>
      <c r="K82" s="29">
        <v>1520851</v>
      </c>
      <c r="L82" s="29">
        <v>3035949</v>
      </c>
      <c r="M82" s="29">
        <f t="shared" si="25"/>
        <v>31868836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</row>
    <row r="83" spans="1:545" s="26" customFormat="1" x14ac:dyDescent="0.2">
      <c r="A83" s="27" t="s">
        <v>145</v>
      </c>
      <c r="B83" s="27" t="s">
        <v>146</v>
      </c>
      <c r="C83" s="28" t="s">
        <v>147</v>
      </c>
      <c r="D83" s="29">
        <v>42960770</v>
      </c>
      <c r="E83" s="29">
        <v>42866298</v>
      </c>
      <c r="F83" s="29">
        <v>42866298</v>
      </c>
      <c r="G83" s="29">
        <v>42866298</v>
      </c>
      <c r="H83" s="29">
        <v>42866298</v>
      </c>
      <c r="I83" s="29">
        <v>42866298</v>
      </c>
      <c r="J83" s="29">
        <v>42866298</v>
      </c>
      <c r="K83" s="29">
        <v>42866298</v>
      </c>
      <c r="L83" s="29">
        <v>42866298</v>
      </c>
      <c r="M83" s="29">
        <f t="shared" si="25"/>
        <v>385891154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</row>
    <row r="84" spans="1:545" s="12" customFormat="1" x14ac:dyDescent="0.2">
      <c r="A84" s="27" t="s">
        <v>148</v>
      </c>
      <c r="B84" s="27" t="s">
        <v>149</v>
      </c>
      <c r="C84" s="60" t="s">
        <v>150</v>
      </c>
      <c r="D84" s="29">
        <v>353170942</v>
      </c>
      <c r="E84" s="29">
        <v>259745384</v>
      </c>
      <c r="F84" s="29">
        <v>330426783</v>
      </c>
      <c r="G84" s="29">
        <v>283657029</v>
      </c>
      <c r="H84" s="29">
        <v>337294835</v>
      </c>
      <c r="I84" s="29">
        <v>284545815</v>
      </c>
      <c r="J84" s="29">
        <v>311707073</v>
      </c>
      <c r="K84" s="29">
        <v>252009084</v>
      </c>
      <c r="L84" s="29">
        <v>283949061</v>
      </c>
      <c r="M84" s="29">
        <f t="shared" si="25"/>
        <v>2696506006</v>
      </c>
    </row>
    <row r="85" spans="1:545" s="26" customFormat="1" x14ac:dyDescent="0.2">
      <c r="A85" s="27" t="s">
        <v>151</v>
      </c>
      <c r="B85" s="27" t="s">
        <v>152</v>
      </c>
      <c r="C85" s="60" t="s">
        <v>153</v>
      </c>
      <c r="D85" s="29">
        <v>141575292</v>
      </c>
      <c r="E85" s="29">
        <v>141575292</v>
      </c>
      <c r="F85" s="29">
        <v>141575292</v>
      </c>
      <c r="G85" s="29">
        <v>141575292</v>
      </c>
      <c r="H85" s="29">
        <v>141575292</v>
      </c>
      <c r="I85" s="29">
        <v>141575292</v>
      </c>
      <c r="J85" s="29">
        <v>141575292</v>
      </c>
      <c r="K85" s="29">
        <v>141575292</v>
      </c>
      <c r="L85" s="29">
        <v>141575292</v>
      </c>
      <c r="M85" s="29">
        <f t="shared" si="25"/>
        <v>1274177628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</row>
    <row r="86" spans="1:545" s="26" customFormat="1" x14ac:dyDescent="0.2">
      <c r="A86" s="27" t="s">
        <v>154</v>
      </c>
      <c r="B86" s="27" t="s">
        <v>155</v>
      </c>
      <c r="C86" s="60" t="s">
        <v>156</v>
      </c>
      <c r="D86" s="29">
        <v>19528066</v>
      </c>
      <c r="E86" s="29">
        <v>19528066</v>
      </c>
      <c r="F86" s="29">
        <v>19528066</v>
      </c>
      <c r="G86" s="29">
        <v>19528066</v>
      </c>
      <c r="H86" s="29">
        <v>19528066</v>
      </c>
      <c r="I86" s="29">
        <v>19528066</v>
      </c>
      <c r="J86" s="29">
        <v>19528066</v>
      </c>
      <c r="K86" s="29">
        <v>19528066</v>
      </c>
      <c r="L86" s="29">
        <v>19528066</v>
      </c>
      <c r="M86" s="29">
        <f t="shared" si="25"/>
        <v>175752594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</row>
    <row r="87" spans="1:545" s="26" customFormat="1" x14ac:dyDescent="0.2">
      <c r="A87" s="27" t="s">
        <v>157</v>
      </c>
      <c r="B87" s="27" t="s">
        <v>158</v>
      </c>
      <c r="C87" s="60" t="s">
        <v>159</v>
      </c>
      <c r="D87" s="29">
        <v>261874636</v>
      </c>
      <c r="E87" s="29">
        <v>261874636</v>
      </c>
      <c r="F87" s="29">
        <v>261874636</v>
      </c>
      <c r="G87" s="29">
        <v>261874636</v>
      </c>
      <c r="H87" s="29">
        <v>261874636</v>
      </c>
      <c r="I87" s="29">
        <v>261874636</v>
      </c>
      <c r="J87" s="29">
        <v>261874636</v>
      </c>
      <c r="K87" s="29">
        <v>261874636</v>
      </c>
      <c r="L87" s="29">
        <v>261874636</v>
      </c>
      <c r="M87" s="29">
        <f t="shared" si="25"/>
        <v>2356871724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</row>
    <row r="88" spans="1:545" s="12" customFormat="1" x14ac:dyDescent="0.2">
      <c r="A88" s="27"/>
      <c r="B88" s="27"/>
      <c r="C88" s="60" t="s">
        <v>160</v>
      </c>
      <c r="D88" s="29">
        <f>SUM(D89:D95)</f>
        <v>65298122</v>
      </c>
      <c r="E88" s="29">
        <f t="shared" ref="E88:J88" si="28">SUM(E89:E95)</f>
        <v>65298122</v>
      </c>
      <c r="F88" s="29">
        <f t="shared" si="28"/>
        <v>65298122</v>
      </c>
      <c r="G88" s="29">
        <f t="shared" si="28"/>
        <v>65298122</v>
      </c>
      <c r="H88" s="29">
        <f t="shared" si="28"/>
        <v>65298122</v>
      </c>
      <c r="I88" s="29">
        <f t="shared" si="28"/>
        <v>65298122</v>
      </c>
      <c r="J88" s="29">
        <f t="shared" si="28"/>
        <v>65298122</v>
      </c>
      <c r="K88" s="29">
        <f>SUM(K89:K95)</f>
        <v>65298122</v>
      </c>
      <c r="L88" s="29">
        <f>SUM(L89:L95)</f>
        <v>65298122</v>
      </c>
      <c r="M88" s="29">
        <f t="shared" si="25"/>
        <v>587683098</v>
      </c>
    </row>
    <row r="89" spans="1:545" s="26" customFormat="1" x14ac:dyDescent="0.2">
      <c r="A89" s="27" t="s">
        <v>161</v>
      </c>
      <c r="B89" s="27" t="s">
        <v>162</v>
      </c>
      <c r="C89" s="58" t="s">
        <v>163</v>
      </c>
      <c r="D89" s="29">
        <v>30714873</v>
      </c>
      <c r="E89" s="29">
        <v>30714873</v>
      </c>
      <c r="F89" s="29">
        <v>30714873</v>
      </c>
      <c r="G89" s="29">
        <v>30714873</v>
      </c>
      <c r="H89" s="29">
        <v>30714873</v>
      </c>
      <c r="I89" s="29">
        <v>30714873</v>
      </c>
      <c r="J89" s="29">
        <v>30714873</v>
      </c>
      <c r="K89" s="29">
        <v>30714873</v>
      </c>
      <c r="L89" s="29">
        <v>30714873</v>
      </c>
      <c r="M89" s="29">
        <f t="shared" si="25"/>
        <v>276433857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</row>
    <row r="90" spans="1:545" s="26" customFormat="1" x14ac:dyDescent="0.2">
      <c r="A90" s="27" t="s">
        <v>164</v>
      </c>
      <c r="B90" s="27" t="s">
        <v>165</v>
      </c>
      <c r="C90" s="58" t="s">
        <v>166</v>
      </c>
      <c r="D90" s="29">
        <v>14276356</v>
      </c>
      <c r="E90" s="29">
        <v>14276356</v>
      </c>
      <c r="F90" s="29">
        <v>14276356</v>
      </c>
      <c r="G90" s="29">
        <v>14276356</v>
      </c>
      <c r="H90" s="29">
        <v>14276356</v>
      </c>
      <c r="I90" s="29">
        <v>14276356</v>
      </c>
      <c r="J90" s="29">
        <v>14276356</v>
      </c>
      <c r="K90" s="29">
        <v>14276356</v>
      </c>
      <c r="L90" s="29">
        <v>14276356</v>
      </c>
      <c r="M90" s="29">
        <f t="shared" si="25"/>
        <v>128487204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  <c r="SO90" s="12"/>
      <c r="SP90" s="12"/>
      <c r="SQ90" s="12"/>
      <c r="SR90" s="12"/>
      <c r="SS90" s="12"/>
      <c r="ST90" s="12"/>
      <c r="SU90" s="12"/>
      <c r="SV90" s="12"/>
      <c r="SW90" s="12"/>
      <c r="SX90" s="12"/>
      <c r="SY90" s="12"/>
      <c r="SZ90" s="12"/>
      <c r="TA90" s="12"/>
      <c r="TB90" s="12"/>
      <c r="TC90" s="12"/>
      <c r="TD90" s="12"/>
      <c r="TE90" s="12"/>
      <c r="TF90" s="12"/>
      <c r="TG90" s="12"/>
      <c r="TH90" s="12"/>
      <c r="TI90" s="12"/>
      <c r="TJ90" s="12"/>
      <c r="TK90" s="12"/>
      <c r="TL90" s="12"/>
      <c r="TM90" s="12"/>
      <c r="TN90" s="12"/>
      <c r="TO90" s="12"/>
      <c r="TP90" s="12"/>
      <c r="TQ90" s="12"/>
      <c r="TR90" s="12"/>
      <c r="TS90" s="12"/>
      <c r="TT90" s="12"/>
      <c r="TU90" s="12"/>
      <c r="TV90" s="12"/>
      <c r="TW90" s="12"/>
      <c r="TX90" s="12"/>
      <c r="TY90" s="12"/>
    </row>
    <row r="91" spans="1:545" s="26" customFormat="1" x14ac:dyDescent="0.2">
      <c r="A91" s="27" t="s">
        <v>167</v>
      </c>
      <c r="B91" s="27" t="s">
        <v>168</v>
      </c>
      <c r="C91" s="58" t="s">
        <v>169</v>
      </c>
      <c r="D91" s="29">
        <v>3407876</v>
      </c>
      <c r="E91" s="29">
        <v>3407876</v>
      </c>
      <c r="F91" s="29">
        <v>3407876</v>
      </c>
      <c r="G91" s="29">
        <v>3407876</v>
      </c>
      <c r="H91" s="29">
        <v>3407876</v>
      </c>
      <c r="I91" s="29">
        <v>3407876</v>
      </c>
      <c r="J91" s="29">
        <v>3407876</v>
      </c>
      <c r="K91" s="29">
        <v>3407876</v>
      </c>
      <c r="L91" s="29">
        <v>3407876</v>
      </c>
      <c r="M91" s="29">
        <f t="shared" si="25"/>
        <v>30670884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</row>
    <row r="92" spans="1:545" s="26" customFormat="1" x14ac:dyDescent="0.2">
      <c r="A92" s="27" t="s">
        <v>170</v>
      </c>
      <c r="B92" s="27" t="s">
        <v>171</v>
      </c>
      <c r="C92" s="58" t="s">
        <v>172</v>
      </c>
      <c r="D92" s="29">
        <v>574486</v>
      </c>
      <c r="E92" s="29">
        <v>574486</v>
      </c>
      <c r="F92" s="29">
        <v>574486</v>
      </c>
      <c r="G92" s="29">
        <v>574486</v>
      </c>
      <c r="H92" s="29">
        <v>574486</v>
      </c>
      <c r="I92" s="29">
        <v>574486</v>
      </c>
      <c r="J92" s="29">
        <v>574486</v>
      </c>
      <c r="K92" s="29">
        <v>574486</v>
      </c>
      <c r="L92" s="29">
        <v>574486</v>
      </c>
      <c r="M92" s="29">
        <f t="shared" si="25"/>
        <v>5170374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/>
      <c r="QF92" s="12"/>
      <c r="QG92" s="12"/>
      <c r="QH92" s="12"/>
      <c r="QI92" s="12"/>
      <c r="QJ92" s="12"/>
      <c r="QK92" s="12"/>
      <c r="QL92" s="12"/>
      <c r="QM92" s="12"/>
      <c r="QN92" s="12"/>
      <c r="QO92" s="12"/>
      <c r="QP92" s="12"/>
      <c r="QQ92" s="12"/>
      <c r="QR92" s="12"/>
      <c r="QS92" s="12"/>
      <c r="QT92" s="12"/>
      <c r="QU92" s="12"/>
      <c r="QV92" s="12"/>
      <c r="QW92" s="12"/>
      <c r="QX92" s="12"/>
      <c r="QY92" s="12"/>
      <c r="QZ92" s="12"/>
      <c r="RA92" s="12"/>
      <c r="RB92" s="12"/>
      <c r="RC92" s="12"/>
      <c r="RD92" s="12"/>
      <c r="RE92" s="12"/>
      <c r="RF92" s="12"/>
      <c r="RG92" s="12"/>
      <c r="RH92" s="12"/>
      <c r="RI92" s="12"/>
      <c r="RJ92" s="12"/>
      <c r="RK92" s="12"/>
      <c r="RL92" s="12"/>
      <c r="RM92" s="12"/>
      <c r="RN92" s="12"/>
      <c r="RO92" s="12"/>
      <c r="RP92" s="12"/>
      <c r="RQ92" s="12"/>
      <c r="RR92" s="12"/>
      <c r="RS92" s="12"/>
      <c r="RT92" s="12"/>
      <c r="RU92" s="12"/>
      <c r="RV92" s="12"/>
      <c r="RW92" s="12"/>
      <c r="RX92" s="12"/>
      <c r="RY92" s="12"/>
      <c r="RZ92" s="12"/>
      <c r="SA92" s="12"/>
      <c r="SB92" s="12"/>
      <c r="SC92" s="12"/>
      <c r="SD92" s="12"/>
      <c r="SE92" s="12"/>
      <c r="SF92" s="12"/>
      <c r="SG92" s="12"/>
      <c r="SH92" s="12"/>
      <c r="SI92" s="12"/>
      <c r="SJ92" s="12"/>
      <c r="SK92" s="12"/>
      <c r="SL92" s="12"/>
      <c r="SM92" s="12"/>
      <c r="SN92" s="12"/>
      <c r="SO92" s="12"/>
      <c r="SP92" s="12"/>
      <c r="SQ92" s="12"/>
      <c r="SR92" s="12"/>
      <c r="SS92" s="12"/>
      <c r="ST92" s="12"/>
      <c r="SU92" s="12"/>
      <c r="SV92" s="12"/>
      <c r="SW92" s="12"/>
      <c r="SX92" s="12"/>
      <c r="SY92" s="12"/>
      <c r="SZ92" s="12"/>
      <c r="TA92" s="12"/>
      <c r="TB92" s="12"/>
      <c r="TC92" s="12"/>
      <c r="TD92" s="12"/>
      <c r="TE92" s="12"/>
      <c r="TF92" s="12"/>
      <c r="TG92" s="12"/>
      <c r="TH92" s="12"/>
      <c r="TI92" s="12"/>
      <c r="TJ92" s="12"/>
      <c r="TK92" s="12"/>
      <c r="TL92" s="12"/>
      <c r="TM92" s="12"/>
      <c r="TN92" s="12"/>
      <c r="TO92" s="12"/>
      <c r="TP92" s="12"/>
      <c r="TQ92" s="12"/>
      <c r="TR92" s="12"/>
      <c r="TS92" s="12"/>
      <c r="TT92" s="12"/>
      <c r="TU92" s="12"/>
      <c r="TV92" s="12"/>
      <c r="TW92" s="12"/>
      <c r="TX92" s="12"/>
      <c r="TY92" s="12"/>
    </row>
    <row r="93" spans="1:545" s="26" customFormat="1" x14ac:dyDescent="0.2">
      <c r="A93" s="27" t="s">
        <v>164</v>
      </c>
      <c r="B93" s="27" t="s">
        <v>173</v>
      </c>
      <c r="C93" s="58" t="s">
        <v>174</v>
      </c>
      <c r="D93" s="29">
        <v>12764029</v>
      </c>
      <c r="E93" s="29">
        <v>12764029</v>
      </c>
      <c r="F93" s="29">
        <v>12764029</v>
      </c>
      <c r="G93" s="29">
        <v>12764029</v>
      </c>
      <c r="H93" s="29">
        <v>12764029</v>
      </c>
      <c r="I93" s="29">
        <v>12764029</v>
      </c>
      <c r="J93" s="29">
        <v>12764029</v>
      </c>
      <c r="K93" s="29">
        <v>12764029</v>
      </c>
      <c r="L93" s="29">
        <v>12764029</v>
      </c>
      <c r="M93" s="29">
        <f t="shared" si="25"/>
        <v>114876261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  <c r="SO93" s="12"/>
      <c r="SP93" s="12"/>
      <c r="SQ93" s="12"/>
      <c r="SR93" s="12"/>
      <c r="SS93" s="12"/>
      <c r="ST93" s="12"/>
      <c r="SU93" s="12"/>
      <c r="SV93" s="12"/>
      <c r="SW93" s="12"/>
      <c r="SX93" s="12"/>
      <c r="SY93" s="12"/>
      <c r="SZ93" s="12"/>
      <c r="TA93" s="12"/>
      <c r="TB93" s="12"/>
      <c r="TC93" s="12"/>
      <c r="TD93" s="12"/>
      <c r="TE93" s="12"/>
      <c r="TF93" s="12"/>
      <c r="TG93" s="12"/>
      <c r="TH93" s="12"/>
      <c r="TI93" s="12"/>
      <c r="TJ93" s="12"/>
      <c r="TK93" s="12"/>
      <c r="TL93" s="12"/>
      <c r="TM93" s="12"/>
      <c r="TN93" s="12"/>
      <c r="TO93" s="12"/>
      <c r="TP93" s="12"/>
      <c r="TQ93" s="12"/>
      <c r="TR93" s="12"/>
      <c r="TS93" s="12"/>
      <c r="TT93" s="12"/>
      <c r="TU93" s="12"/>
      <c r="TV93" s="12"/>
      <c r="TW93" s="12"/>
      <c r="TX93" s="12"/>
      <c r="TY93" s="12"/>
    </row>
    <row r="94" spans="1:545" s="12" customFormat="1" x14ac:dyDescent="0.2">
      <c r="A94" s="27" t="s">
        <v>167</v>
      </c>
      <c r="B94" s="27" t="s">
        <v>175</v>
      </c>
      <c r="C94" s="58" t="s">
        <v>176</v>
      </c>
      <c r="D94" s="29">
        <v>3046873</v>
      </c>
      <c r="E94" s="29">
        <v>3046873</v>
      </c>
      <c r="F94" s="29">
        <v>3046873</v>
      </c>
      <c r="G94" s="29">
        <v>3046873</v>
      </c>
      <c r="H94" s="29">
        <v>3046873</v>
      </c>
      <c r="I94" s="29">
        <v>3046873</v>
      </c>
      <c r="J94" s="29">
        <v>3046873</v>
      </c>
      <c r="K94" s="29">
        <v>3046873</v>
      </c>
      <c r="L94" s="29">
        <v>3046873</v>
      </c>
      <c r="M94" s="29">
        <f t="shared" si="25"/>
        <v>27421857</v>
      </c>
    </row>
    <row r="95" spans="1:545" s="12" customFormat="1" x14ac:dyDescent="0.2">
      <c r="A95" s="27" t="s">
        <v>170</v>
      </c>
      <c r="B95" s="27" t="s">
        <v>177</v>
      </c>
      <c r="C95" s="58" t="s">
        <v>178</v>
      </c>
      <c r="D95" s="29">
        <v>513629</v>
      </c>
      <c r="E95" s="29">
        <v>513629</v>
      </c>
      <c r="F95" s="29">
        <v>513629</v>
      </c>
      <c r="G95" s="29">
        <v>513629</v>
      </c>
      <c r="H95" s="29">
        <v>513629</v>
      </c>
      <c r="I95" s="29">
        <v>513629</v>
      </c>
      <c r="J95" s="29">
        <v>513629</v>
      </c>
      <c r="K95" s="29">
        <v>513629</v>
      </c>
      <c r="L95" s="29">
        <v>513629</v>
      </c>
      <c r="M95" s="29">
        <f t="shared" si="25"/>
        <v>4622661</v>
      </c>
    </row>
    <row r="96" spans="1:545" s="24" customFormat="1" x14ac:dyDescent="0.2">
      <c r="A96" s="44"/>
      <c r="B96" s="44"/>
      <c r="C96" s="60" t="s">
        <v>179</v>
      </c>
      <c r="D96" s="29">
        <f t="shared" ref="D96:G96" si="29">SUM(D97:D98)</f>
        <v>34897117</v>
      </c>
      <c r="E96" s="29">
        <f t="shared" si="29"/>
        <v>23855325</v>
      </c>
      <c r="F96" s="29">
        <f t="shared" si="29"/>
        <v>23152770</v>
      </c>
      <c r="G96" s="29">
        <f t="shared" si="29"/>
        <v>22729214</v>
      </c>
      <c r="H96" s="29">
        <f>SUM(H97:H98)</f>
        <v>23828241</v>
      </c>
      <c r="I96" s="29">
        <f>SUM(I97:I98)</f>
        <v>22672624</v>
      </c>
      <c r="J96" s="29">
        <f>SUM(J97:J98)</f>
        <v>23635589</v>
      </c>
      <c r="K96" s="29">
        <f>SUM(K97:K98)</f>
        <v>22861758</v>
      </c>
      <c r="L96" s="29">
        <f>SUM(L97:L98)</f>
        <v>24770071</v>
      </c>
      <c r="M96" s="29">
        <f t="shared" si="25"/>
        <v>222402709</v>
      </c>
    </row>
    <row r="97" spans="1:545" s="12" customFormat="1" x14ac:dyDescent="0.2">
      <c r="A97" s="27" t="s">
        <v>180</v>
      </c>
      <c r="B97" s="27" t="s">
        <v>181</v>
      </c>
      <c r="C97" s="28" t="s">
        <v>182</v>
      </c>
      <c r="D97" s="29">
        <v>22631728</v>
      </c>
      <c r="E97" s="29">
        <v>16039856</v>
      </c>
      <c r="F97" s="29">
        <v>16039856</v>
      </c>
      <c r="G97" s="29">
        <v>16039856</v>
      </c>
      <c r="H97" s="29">
        <v>16039856</v>
      </c>
      <c r="I97" s="29">
        <v>16039856</v>
      </c>
      <c r="J97" s="29">
        <v>15276052</v>
      </c>
      <c r="K97" s="29">
        <v>15688439</v>
      </c>
      <c r="L97" s="29">
        <v>15702807</v>
      </c>
      <c r="M97" s="29">
        <f t="shared" si="25"/>
        <v>149498306</v>
      </c>
    </row>
    <row r="98" spans="1:545" s="12" customFormat="1" x14ac:dyDescent="0.2">
      <c r="A98" s="27" t="s">
        <v>183</v>
      </c>
      <c r="B98" s="27" t="s">
        <v>184</v>
      </c>
      <c r="C98" s="28" t="s">
        <v>185</v>
      </c>
      <c r="D98" s="29">
        <v>12265389</v>
      </c>
      <c r="E98" s="29">
        <v>7815469</v>
      </c>
      <c r="F98" s="29">
        <v>7112914</v>
      </c>
      <c r="G98" s="29">
        <v>6689358</v>
      </c>
      <c r="H98" s="29">
        <v>7788385</v>
      </c>
      <c r="I98" s="29">
        <v>6632768</v>
      </c>
      <c r="J98" s="29">
        <v>8359537</v>
      </c>
      <c r="K98" s="29">
        <v>7173319</v>
      </c>
      <c r="L98" s="29">
        <v>9067264</v>
      </c>
      <c r="M98" s="29">
        <f t="shared" si="25"/>
        <v>72904403</v>
      </c>
    </row>
    <row r="99" spans="1:545" s="12" customFormat="1" x14ac:dyDescent="0.2">
      <c r="A99" s="27" t="s">
        <v>186</v>
      </c>
      <c r="B99" s="27" t="s">
        <v>187</v>
      </c>
      <c r="C99" s="58" t="s">
        <v>188</v>
      </c>
      <c r="D99" s="29">
        <v>26170781</v>
      </c>
      <c r="E99" s="29">
        <v>26170781</v>
      </c>
      <c r="F99" s="29">
        <v>26170781</v>
      </c>
      <c r="G99" s="29">
        <v>26170781</v>
      </c>
      <c r="H99" s="29">
        <v>26170781</v>
      </c>
      <c r="I99" s="29">
        <v>26170781</v>
      </c>
      <c r="J99" s="29">
        <v>26170781</v>
      </c>
      <c r="K99" s="29">
        <v>26170781</v>
      </c>
      <c r="L99" s="29">
        <v>26170781</v>
      </c>
      <c r="M99" s="29">
        <f t="shared" si="25"/>
        <v>235537029</v>
      </c>
    </row>
    <row r="100" spans="1:545" s="12" customFormat="1" x14ac:dyDescent="0.2">
      <c r="A100" s="27" t="s">
        <v>189</v>
      </c>
      <c r="B100" s="27" t="s">
        <v>190</v>
      </c>
      <c r="C100" s="58" t="s">
        <v>191</v>
      </c>
      <c r="D100" s="29">
        <v>124972443</v>
      </c>
      <c r="E100" s="29">
        <v>124972443</v>
      </c>
      <c r="F100" s="29">
        <v>124972443</v>
      </c>
      <c r="G100" s="29">
        <v>124972443</v>
      </c>
      <c r="H100" s="29">
        <v>124972443</v>
      </c>
      <c r="I100" s="29">
        <v>124972443</v>
      </c>
      <c r="J100" s="29">
        <v>124972443</v>
      </c>
      <c r="K100" s="29">
        <v>124972443</v>
      </c>
      <c r="L100" s="29">
        <v>124972443</v>
      </c>
      <c r="M100" s="29">
        <f t="shared" si="25"/>
        <v>1124751987</v>
      </c>
    </row>
    <row r="101" spans="1:545" s="25" customFormat="1" x14ac:dyDescent="0.2">
      <c r="A101" s="45"/>
      <c r="B101" s="45"/>
      <c r="C101" s="16" t="s">
        <v>192</v>
      </c>
      <c r="D101" s="56">
        <f t="shared" ref="D101:K101" si="30">SUM(D102+D118+D146+D157+D162+D167+D178+D180+D199+D190+D193)</f>
        <v>1884238</v>
      </c>
      <c r="E101" s="56">
        <f t="shared" si="30"/>
        <v>658957686</v>
      </c>
      <c r="F101" s="56">
        <f t="shared" si="30"/>
        <v>520742809</v>
      </c>
      <c r="G101" s="56">
        <f t="shared" si="30"/>
        <v>433812693</v>
      </c>
      <c r="H101" s="56">
        <f t="shared" si="30"/>
        <v>337629902</v>
      </c>
      <c r="I101" s="56">
        <f t="shared" si="30"/>
        <v>477703589</v>
      </c>
      <c r="J101" s="56">
        <f t="shared" si="30"/>
        <v>431319933</v>
      </c>
      <c r="K101" s="56">
        <f t="shared" si="30"/>
        <v>658884664</v>
      </c>
      <c r="L101" s="56">
        <f>SUM(L102+L118+L146+L157+L162+L167+L178+L180+L199+L190+L193)</f>
        <v>595009701</v>
      </c>
      <c r="M101" s="56">
        <f t="shared" si="25"/>
        <v>4115945215</v>
      </c>
      <c r="N101" s="12"/>
      <c r="O101" s="12"/>
    </row>
    <row r="102" spans="1:545" s="12" customFormat="1" x14ac:dyDescent="0.2">
      <c r="A102" s="27"/>
      <c r="B102" s="27"/>
      <c r="C102" s="60" t="s">
        <v>193</v>
      </c>
      <c r="D102" s="29">
        <f>SUM(D103:D117)</f>
        <v>1884238</v>
      </c>
      <c r="E102" s="29">
        <f t="shared" ref="E102:L102" si="31">SUM(E103:E117)</f>
        <v>0</v>
      </c>
      <c r="F102" s="29">
        <f t="shared" si="31"/>
        <v>0</v>
      </c>
      <c r="G102" s="29">
        <f t="shared" si="31"/>
        <v>0</v>
      </c>
      <c r="H102" s="29">
        <f t="shared" si="31"/>
        <v>0</v>
      </c>
      <c r="I102" s="29">
        <f t="shared" si="31"/>
        <v>31871123</v>
      </c>
      <c r="J102" s="29">
        <f t="shared" si="31"/>
        <v>4178992</v>
      </c>
      <c r="K102" s="29">
        <f t="shared" si="31"/>
        <v>4658048</v>
      </c>
      <c r="L102" s="29">
        <f t="shared" si="31"/>
        <v>5002223</v>
      </c>
      <c r="M102" s="29">
        <f>SUM(D102:L102)</f>
        <v>47594624</v>
      </c>
    </row>
    <row r="103" spans="1:545" s="61" customFormat="1" x14ac:dyDescent="0.2">
      <c r="A103" s="27" t="s">
        <v>194</v>
      </c>
      <c r="B103" s="27" t="s">
        <v>195</v>
      </c>
      <c r="C103" s="60" t="s">
        <v>196</v>
      </c>
      <c r="D103" s="29">
        <v>519363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f t="shared" si="25"/>
        <v>519363</v>
      </c>
      <c r="N103" s="12"/>
      <c r="O103" s="12"/>
      <c r="P103" s="6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</row>
    <row r="104" spans="1:545" s="61" customFormat="1" x14ac:dyDescent="0.2">
      <c r="A104" s="27" t="s">
        <v>197</v>
      </c>
      <c r="B104" s="27" t="s">
        <v>198</v>
      </c>
      <c r="C104" s="60" t="s">
        <v>199</v>
      </c>
      <c r="D104" s="29">
        <v>111012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f t="shared" si="25"/>
        <v>111012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</row>
    <row r="105" spans="1:545" s="61" customFormat="1" x14ac:dyDescent="0.2">
      <c r="A105" s="27" t="s">
        <v>200</v>
      </c>
      <c r="B105" s="27" t="s">
        <v>201</v>
      </c>
      <c r="C105" s="60" t="s">
        <v>202</v>
      </c>
      <c r="D105" s="29">
        <v>190741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f t="shared" si="25"/>
        <v>190741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</row>
    <row r="106" spans="1:545" s="61" customFormat="1" x14ac:dyDescent="0.2">
      <c r="A106" s="27" t="s">
        <v>203</v>
      </c>
      <c r="B106" s="27" t="s">
        <v>204</v>
      </c>
      <c r="C106" s="60" t="s">
        <v>205</v>
      </c>
      <c r="D106" s="29">
        <v>311771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f t="shared" si="25"/>
        <v>311771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</row>
    <row r="107" spans="1:545" s="61" customFormat="1" x14ac:dyDescent="0.2">
      <c r="A107" s="27" t="s">
        <v>206</v>
      </c>
      <c r="B107" s="27" t="s">
        <v>207</v>
      </c>
      <c r="C107" s="60" t="s">
        <v>208</v>
      </c>
      <c r="D107" s="29">
        <v>138848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f t="shared" si="25"/>
        <v>138848</v>
      </c>
      <c r="N107" s="6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  <c r="SO107" s="12"/>
      <c r="SP107" s="12"/>
      <c r="SQ107" s="12"/>
      <c r="SR107" s="12"/>
      <c r="SS107" s="12"/>
      <c r="ST107" s="12"/>
      <c r="SU107" s="12"/>
      <c r="SV107" s="12"/>
      <c r="SW107" s="12"/>
      <c r="SX107" s="12"/>
      <c r="SY107" s="12"/>
      <c r="SZ107" s="12"/>
      <c r="TA107" s="12"/>
      <c r="TB107" s="12"/>
      <c r="TC107" s="12"/>
      <c r="TD107" s="12"/>
      <c r="TE107" s="12"/>
      <c r="TF107" s="12"/>
      <c r="TG107" s="12"/>
      <c r="TH107" s="12"/>
      <c r="TI107" s="12"/>
      <c r="TJ107" s="12"/>
      <c r="TK107" s="12"/>
      <c r="TL107" s="12"/>
      <c r="TM107" s="12"/>
      <c r="TN107" s="12"/>
      <c r="TO107" s="12"/>
      <c r="TP107" s="12"/>
      <c r="TQ107" s="12"/>
      <c r="TR107" s="12"/>
      <c r="TS107" s="12"/>
      <c r="TT107" s="12"/>
      <c r="TU107" s="12"/>
      <c r="TV107" s="12"/>
      <c r="TW107" s="12"/>
      <c r="TX107" s="12"/>
      <c r="TY107" s="12"/>
    </row>
    <row r="108" spans="1:545" s="61" customFormat="1" x14ac:dyDescent="0.2">
      <c r="A108" s="27" t="s">
        <v>209</v>
      </c>
      <c r="B108" s="27" t="s">
        <v>210</v>
      </c>
      <c r="C108" s="60" t="s">
        <v>211</v>
      </c>
      <c r="D108" s="29">
        <v>204299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f t="shared" si="25"/>
        <v>204299</v>
      </c>
      <c r="N108" s="6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</row>
    <row r="109" spans="1:545" s="61" customFormat="1" x14ac:dyDescent="0.2">
      <c r="A109" s="27" t="s">
        <v>212</v>
      </c>
      <c r="B109" s="27" t="s">
        <v>213</v>
      </c>
      <c r="C109" s="60" t="s">
        <v>214</v>
      </c>
      <c r="D109" s="29">
        <v>408204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f t="shared" si="25"/>
        <v>408204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  <c r="SO109" s="12"/>
      <c r="SP109" s="12"/>
      <c r="SQ109" s="12"/>
      <c r="SR109" s="12"/>
      <c r="SS109" s="12"/>
      <c r="ST109" s="12"/>
      <c r="SU109" s="12"/>
      <c r="SV109" s="12"/>
      <c r="SW109" s="12"/>
      <c r="SX109" s="12"/>
      <c r="SY109" s="12"/>
      <c r="SZ109" s="12"/>
      <c r="TA109" s="12"/>
      <c r="TB109" s="12"/>
      <c r="TC109" s="12"/>
      <c r="TD109" s="12"/>
      <c r="TE109" s="12"/>
      <c r="TF109" s="12"/>
      <c r="TG109" s="12"/>
      <c r="TH109" s="12"/>
      <c r="TI109" s="12"/>
      <c r="TJ109" s="12"/>
      <c r="TK109" s="12"/>
      <c r="TL109" s="12"/>
      <c r="TM109" s="12"/>
      <c r="TN109" s="12"/>
      <c r="TO109" s="12"/>
      <c r="TP109" s="12"/>
      <c r="TQ109" s="12"/>
      <c r="TR109" s="12"/>
      <c r="TS109" s="12"/>
      <c r="TT109" s="12"/>
      <c r="TU109" s="12"/>
      <c r="TV109" s="12"/>
      <c r="TW109" s="12"/>
      <c r="TX109" s="12"/>
      <c r="TY109" s="12"/>
    </row>
    <row r="110" spans="1:545" s="61" customFormat="1" x14ac:dyDescent="0.2">
      <c r="A110" s="27" t="s">
        <v>215</v>
      </c>
      <c r="B110" s="27" t="s">
        <v>195</v>
      </c>
      <c r="C110" s="60" t="s">
        <v>196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9361096</v>
      </c>
      <c r="J110" s="29">
        <v>1348407</v>
      </c>
      <c r="K110" s="29">
        <v>1945432</v>
      </c>
      <c r="L110" s="29">
        <v>2106745</v>
      </c>
      <c r="M110" s="29">
        <f t="shared" si="25"/>
        <v>14761680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</row>
    <row r="111" spans="1:545" s="61" customFormat="1" x14ac:dyDescent="0.2">
      <c r="A111" s="27" t="s">
        <v>216</v>
      </c>
      <c r="B111" s="27" t="s">
        <v>198</v>
      </c>
      <c r="C111" s="60" t="s">
        <v>199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1173460</v>
      </c>
      <c r="J111" s="29">
        <v>215879</v>
      </c>
      <c r="K111" s="29">
        <v>209209</v>
      </c>
      <c r="L111" s="29">
        <v>264451</v>
      </c>
      <c r="M111" s="29">
        <f t="shared" si="25"/>
        <v>1862999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  <c r="SO111" s="12"/>
      <c r="SP111" s="12"/>
      <c r="SQ111" s="12"/>
      <c r="SR111" s="12"/>
      <c r="SS111" s="12"/>
      <c r="ST111" s="12"/>
      <c r="SU111" s="12"/>
      <c r="SV111" s="12"/>
      <c r="SW111" s="12"/>
      <c r="SX111" s="12"/>
      <c r="SY111" s="12"/>
      <c r="SZ111" s="12"/>
      <c r="TA111" s="12"/>
      <c r="TB111" s="12"/>
      <c r="TC111" s="12"/>
      <c r="TD111" s="12"/>
      <c r="TE111" s="12"/>
      <c r="TF111" s="12"/>
      <c r="TG111" s="12"/>
      <c r="TH111" s="12"/>
      <c r="TI111" s="12"/>
      <c r="TJ111" s="12"/>
      <c r="TK111" s="12"/>
      <c r="TL111" s="12"/>
      <c r="TM111" s="12"/>
      <c r="TN111" s="12"/>
      <c r="TO111" s="12"/>
      <c r="TP111" s="12"/>
      <c r="TQ111" s="12"/>
      <c r="TR111" s="12"/>
      <c r="TS111" s="12"/>
      <c r="TT111" s="12"/>
      <c r="TU111" s="12"/>
      <c r="TV111" s="12"/>
      <c r="TW111" s="12"/>
      <c r="TX111" s="12"/>
      <c r="TY111" s="12"/>
    </row>
    <row r="112" spans="1:545" s="61" customFormat="1" x14ac:dyDescent="0.2">
      <c r="A112" s="27" t="s">
        <v>217</v>
      </c>
      <c r="B112" s="27" t="s">
        <v>201</v>
      </c>
      <c r="C112" s="60" t="s">
        <v>202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1909189</v>
      </c>
      <c r="J112" s="29">
        <v>396858</v>
      </c>
      <c r="K112" s="29">
        <v>342785</v>
      </c>
      <c r="L112" s="29">
        <v>390435</v>
      </c>
      <c r="M112" s="29">
        <f t="shared" si="25"/>
        <v>3039267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  <c r="SO112" s="12"/>
      <c r="SP112" s="12"/>
      <c r="SQ112" s="12"/>
      <c r="SR112" s="12"/>
      <c r="SS112" s="12"/>
      <c r="ST112" s="12"/>
      <c r="SU112" s="12"/>
      <c r="SV112" s="12"/>
      <c r="SW112" s="12"/>
      <c r="SX112" s="12"/>
      <c r="SY112" s="12"/>
      <c r="SZ112" s="12"/>
      <c r="TA112" s="12"/>
      <c r="TB112" s="12"/>
      <c r="TC112" s="12"/>
      <c r="TD112" s="12"/>
      <c r="TE112" s="12"/>
      <c r="TF112" s="12"/>
      <c r="TG112" s="12"/>
      <c r="TH112" s="12"/>
      <c r="TI112" s="12"/>
      <c r="TJ112" s="12"/>
      <c r="TK112" s="12"/>
      <c r="TL112" s="12"/>
      <c r="TM112" s="12"/>
      <c r="TN112" s="12"/>
      <c r="TO112" s="12"/>
      <c r="TP112" s="12"/>
      <c r="TQ112" s="12"/>
      <c r="TR112" s="12"/>
      <c r="TS112" s="12"/>
      <c r="TT112" s="12"/>
      <c r="TU112" s="12"/>
      <c r="TV112" s="12"/>
      <c r="TW112" s="12"/>
      <c r="TX112" s="12"/>
      <c r="TY112" s="12"/>
    </row>
    <row r="113" spans="1:545" s="61" customFormat="1" x14ac:dyDescent="0.2">
      <c r="A113" s="27" t="s">
        <v>218</v>
      </c>
      <c r="B113" s="27" t="s">
        <v>204</v>
      </c>
      <c r="C113" s="60" t="s">
        <v>205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6176934</v>
      </c>
      <c r="J113" s="29">
        <v>857649</v>
      </c>
      <c r="K113" s="29">
        <v>864811</v>
      </c>
      <c r="L113" s="29">
        <v>854444</v>
      </c>
      <c r="M113" s="29">
        <f t="shared" si="25"/>
        <v>8753838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  <c r="SO113" s="12"/>
      <c r="SP113" s="12"/>
      <c r="SQ113" s="12"/>
      <c r="SR113" s="12"/>
      <c r="SS113" s="12"/>
      <c r="ST113" s="12"/>
      <c r="SU113" s="12"/>
      <c r="SV113" s="12"/>
      <c r="SW113" s="12"/>
      <c r="SX113" s="12"/>
      <c r="SY113" s="12"/>
      <c r="SZ113" s="12"/>
      <c r="TA113" s="12"/>
      <c r="TB113" s="12"/>
      <c r="TC113" s="12"/>
      <c r="TD113" s="12"/>
      <c r="TE113" s="12"/>
      <c r="TF113" s="12"/>
      <c r="TG113" s="12"/>
      <c r="TH113" s="12"/>
      <c r="TI113" s="12"/>
      <c r="TJ113" s="12"/>
      <c r="TK113" s="12"/>
      <c r="TL113" s="12"/>
      <c r="TM113" s="12"/>
      <c r="TN113" s="12"/>
      <c r="TO113" s="12"/>
      <c r="TP113" s="12"/>
      <c r="TQ113" s="12"/>
      <c r="TR113" s="12"/>
      <c r="TS113" s="12"/>
      <c r="TT113" s="12"/>
      <c r="TU113" s="12"/>
      <c r="TV113" s="12"/>
      <c r="TW113" s="12"/>
      <c r="TX113" s="12"/>
      <c r="TY113" s="12"/>
    </row>
    <row r="114" spans="1:545" s="61" customFormat="1" x14ac:dyDescent="0.2">
      <c r="A114" s="27" t="s">
        <v>219</v>
      </c>
      <c r="B114" s="27" t="s">
        <v>207</v>
      </c>
      <c r="C114" s="60" t="s">
        <v>208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1337283</v>
      </c>
      <c r="J114" s="29">
        <v>238186</v>
      </c>
      <c r="K114" s="29">
        <v>232984</v>
      </c>
      <c r="L114" s="29">
        <v>251639</v>
      </c>
      <c r="M114" s="29">
        <f t="shared" si="25"/>
        <v>2060092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/>
      <c r="KP114" s="12"/>
      <c r="KQ114" s="12"/>
      <c r="KR114" s="12"/>
      <c r="KS114" s="12"/>
      <c r="KT114" s="12"/>
      <c r="KU114" s="12"/>
      <c r="KV114" s="12"/>
      <c r="KW114" s="12"/>
      <c r="KX114" s="12"/>
      <c r="KY114" s="12"/>
      <c r="KZ114" s="12"/>
      <c r="LA114" s="12"/>
      <c r="LB114" s="12"/>
      <c r="LC114" s="12"/>
      <c r="LD114" s="12"/>
      <c r="LE114" s="12"/>
      <c r="LF114" s="12"/>
      <c r="LG114" s="12"/>
      <c r="LH114" s="12"/>
      <c r="LI114" s="12"/>
      <c r="LJ114" s="12"/>
      <c r="LK114" s="12"/>
      <c r="LL114" s="12"/>
      <c r="LM114" s="12"/>
      <c r="LN114" s="12"/>
      <c r="LO114" s="12"/>
      <c r="LP114" s="12"/>
      <c r="LQ114" s="12"/>
      <c r="LR114" s="12"/>
      <c r="LS114" s="12"/>
      <c r="LT114" s="12"/>
      <c r="LU114" s="12"/>
      <c r="LV114" s="12"/>
      <c r="LW114" s="12"/>
      <c r="LX114" s="12"/>
      <c r="LY114" s="12"/>
      <c r="LZ114" s="12"/>
      <c r="MA114" s="12"/>
      <c r="MB114" s="12"/>
      <c r="MC114" s="12"/>
      <c r="MD114" s="12"/>
      <c r="ME114" s="12"/>
      <c r="MF114" s="12"/>
      <c r="MG114" s="12"/>
      <c r="MH114" s="12"/>
      <c r="MI114" s="12"/>
      <c r="MJ114" s="12"/>
      <c r="MK114" s="12"/>
      <c r="ML114" s="12"/>
      <c r="MM114" s="12"/>
      <c r="MN114" s="12"/>
      <c r="MO114" s="12"/>
      <c r="MP114" s="12"/>
      <c r="MQ114" s="12"/>
      <c r="MR114" s="12"/>
      <c r="MS114" s="12"/>
      <c r="MT114" s="12"/>
      <c r="MU114" s="12"/>
      <c r="MV114" s="12"/>
      <c r="MW114" s="12"/>
      <c r="MX114" s="12"/>
      <c r="MY114" s="12"/>
      <c r="MZ114" s="12"/>
      <c r="NA114" s="12"/>
      <c r="NB114" s="12"/>
      <c r="NC114" s="12"/>
      <c r="ND114" s="12"/>
      <c r="NE114" s="12"/>
      <c r="NF114" s="12"/>
      <c r="NG114" s="12"/>
      <c r="NH114" s="12"/>
      <c r="NI114" s="12"/>
      <c r="NJ114" s="12"/>
      <c r="NK114" s="12"/>
      <c r="NL114" s="12"/>
      <c r="NM114" s="12"/>
      <c r="NN114" s="12"/>
      <c r="NO114" s="12"/>
      <c r="NP114" s="12"/>
      <c r="NQ114" s="12"/>
      <c r="NR114" s="12"/>
      <c r="NS114" s="12"/>
      <c r="NT114" s="12"/>
      <c r="NU114" s="12"/>
      <c r="NV114" s="12"/>
      <c r="NW114" s="12"/>
      <c r="NX114" s="12"/>
      <c r="NY114" s="12"/>
      <c r="NZ114" s="12"/>
      <c r="OA114" s="12"/>
      <c r="OB114" s="12"/>
      <c r="OC114" s="12"/>
      <c r="OD114" s="12"/>
      <c r="OE114" s="12"/>
      <c r="OF114" s="12"/>
      <c r="OG114" s="12"/>
      <c r="OH114" s="12"/>
      <c r="OI114" s="12"/>
      <c r="OJ114" s="12"/>
      <c r="OK114" s="12"/>
      <c r="OL114" s="12"/>
      <c r="OM114" s="12"/>
      <c r="ON114" s="12"/>
      <c r="OO114" s="12"/>
      <c r="OP114" s="12"/>
      <c r="OQ114" s="12"/>
      <c r="OR114" s="12"/>
      <c r="OS114" s="12"/>
      <c r="OT114" s="12"/>
      <c r="OU114" s="12"/>
      <c r="OV114" s="12"/>
      <c r="OW114" s="12"/>
      <c r="OX114" s="12"/>
      <c r="OY114" s="12"/>
      <c r="OZ114" s="12"/>
      <c r="PA114" s="12"/>
      <c r="PB114" s="12"/>
      <c r="PC114" s="12"/>
      <c r="PD114" s="12"/>
      <c r="PE114" s="12"/>
      <c r="PF114" s="12"/>
      <c r="PG114" s="12"/>
      <c r="PH114" s="12"/>
      <c r="PI114" s="12"/>
      <c r="PJ114" s="12"/>
      <c r="PK114" s="12"/>
      <c r="PL114" s="12"/>
      <c r="PM114" s="12"/>
      <c r="PN114" s="12"/>
      <c r="PO114" s="12"/>
      <c r="PP114" s="12"/>
      <c r="PQ114" s="12"/>
      <c r="PR114" s="12"/>
      <c r="PS114" s="12"/>
      <c r="PT114" s="12"/>
      <c r="PU114" s="12"/>
      <c r="PV114" s="12"/>
      <c r="PW114" s="12"/>
      <c r="PX114" s="12"/>
      <c r="PY114" s="12"/>
      <c r="PZ114" s="12"/>
      <c r="QA114" s="12"/>
      <c r="QB114" s="12"/>
      <c r="QC114" s="12"/>
      <c r="QD114" s="12"/>
      <c r="QE114" s="12"/>
      <c r="QF114" s="12"/>
      <c r="QG114" s="12"/>
      <c r="QH114" s="12"/>
      <c r="QI114" s="12"/>
      <c r="QJ114" s="12"/>
      <c r="QK114" s="12"/>
      <c r="QL114" s="12"/>
      <c r="QM114" s="12"/>
      <c r="QN114" s="12"/>
      <c r="QO114" s="12"/>
      <c r="QP114" s="12"/>
      <c r="QQ114" s="12"/>
      <c r="QR114" s="12"/>
      <c r="QS114" s="12"/>
      <c r="QT114" s="12"/>
      <c r="QU114" s="12"/>
      <c r="QV114" s="12"/>
      <c r="QW114" s="12"/>
      <c r="QX114" s="12"/>
      <c r="QY114" s="12"/>
      <c r="QZ114" s="12"/>
      <c r="RA114" s="12"/>
      <c r="RB114" s="12"/>
      <c r="RC114" s="12"/>
      <c r="RD114" s="12"/>
      <c r="RE114" s="12"/>
      <c r="RF114" s="12"/>
      <c r="RG114" s="12"/>
      <c r="RH114" s="12"/>
      <c r="RI114" s="12"/>
      <c r="RJ114" s="12"/>
      <c r="RK114" s="12"/>
      <c r="RL114" s="12"/>
      <c r="RM114" s="12"/>
      <c r="RN114" s="12"/>
      <c r="RO114" s="12"/>
      <c r="RP114" s="12"/>
      <c r="RQ114" s="12"/>
      <c r="RR114" s="12"/>
      <c r="RS114" s="12"/>
      <c r="RT114" s="12"/>
      <c r="RU114" s="12"/>
      <c r="RV114" s="12"/>
      <c r="RW114" s="12"/>
      <c r="RX114" s="12"/>
      <c r="RY114" s="12"/>
      <c r="RZ114" s="12"/>
      <c r="SA114" s="12"/>
      <c r="SB114" s="12"/>
      <c r="SC114" s="12"/>
      <c r="SD114" s="12"/>
      <c r="SE114" s="12"/>
      <c r="SF114" s="12"/>
      <c r="SG114" s="12"/>
      <c r="SH114" s="12"/>
      <c r="SI114" s="12"/>
      <c r="SJ114" s="12"/>
      <c r="SK114" s="12"/>
      <c r="SL114" s="12"/>
      <c r="SM114" s="12"/>
      <c r="SN114" s="12"/>
      <c r="SO114" s="12"/>
      <c r="SP114" s="12"/>
      <c r="SQ114" s="12"/>
      <c r="SR114" s="12"/>
      <c r="SS114" s="12"/>
      <c r="ST114" s="12"/>
      <c r="SU114" s="12"/>
      <c r="SV114" s="12"/>
      <c r="SW114" s="12"/>
      <c r="SX114" s="12"/>
      <c r="SY114" s="12"/>
      <c r="SZ114" s="12"/>
      <c r="TA114" s="12"/>
      <c r="TB114" s="12"/>
      <c r="TC114" s="12"/>
      <c r="TD114" s="12"/>
      <c r="TE114" s="12"/>
      <c r="TF114" s="12"/>
      <c r="TG114" s="12"/>
      <c r="TH114" s="12"/>
      <c r="TI114" s="12"/>
      <c r="TJ114" s="12"/>
      <c r="TK114" s="12"/>
      <c r="TL114" s="12"/>
      <c r="TM114" s="12"/>
      <c r="TN114" s="12"/>
      <c r="TO114" s="12"/>
      <c r="TP114" s="12"/>
      <c r="TQ114" s="12"/>
      <c r="TR114" s="12"/>
      <c r="TS114" s="12"/>
      <c r="TT114" s="12"/>
      <c r="TU114" s="12"/>
      <c r="TV114" s="12"/>
      <c r="TW114" s="12"/>
      <c r="TX114" s="12"/>
      <c r="TY114" s="12"/>
    </row>
    <row r="115" spans="1:545" s="61" customFormat="1" x14ac:dyDescent="0.2">
      <c r="A115" s="27" t="s">
        <v>220</v>
      </c>
      <c r="B115" s="27" t="s">
        <v>210</v>
      </c>
      <c r="C115" s="60" t="s">
        <v>211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2195349</v>
      </c>
      <c r="J115" s="29">
        <v>319469</v>
      </c>
      <c r="K115" s="29">
        <v>390367</v>
      </c>
      <c r="L115" s="29">
        <v>435271</v>
      </c>
      <c r="M115" s="29">
        <f t="shared" si="25"/>
        <v>3340456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  <c r="NM115" s="12"/>
      <c r="NN115" s="12"/>
      <c r="NO115" s="12"/>
      <c r="NP115" s="12"/>
      <c r="NQ115" s="12"/>
      <c r="NR115" s="12"/>
      <c r="NS115" s="12"/>
      <c r="NT115" s="12"/>
      <c r="NU115" s="12"/>
      <c r="NV115" s="12"/>
      <c r="NW115" s="12"/>
      <c r="NX115" s="12"/>
      <c r="NY115" s="12"/>
      <c r="NZ115" s="12"/>
      <c r="OA115" s="12"/>
      <c r="OB115" s="12"/>
      <c r="OC115" s="12"/>
      <c r="OD115" s="12"/>
      <c r="OE115" s="12"/>
      <c r="OF115" s="12"/>
      <c r="OG115" s="12"/>
      <c r="OH115" s="12"/>
      <c r="OI115" s="12"/>
      <c r="OJ115" s="12"/>
      <c r="OK115" s="12"/>
      <c r="OL115" s="12"/>
      <c r="OM115" s="12"/>
      <c r="ON115" s="12"/>
      <c r="OO115" s="12"/>
      <c r="OP115" s="12"/>
      <c r="OQ115" s="12"/>
      <c r="OR115" s="12"/>
      <c r="OS115" s="12"/>
      <c r="OT115" s="12"/>
      <c r="OU115" s="12"/>
      <c r="OV115" s="12"/>
      <c r="OW115" s="12"/>
      <c r="OX115" s="12"/>
      <c r="OY115" s="12"/>
      <c r="OZ115" s="12"/>
      <c r="PA115" s="12"/>
      <c r="PB115" s="12"/>
      <c r="PC115" s="12"/>
      <c r="PD115" s="12"/>
      <c r="PE115" s="12"/>
      <c r="PF115" s="12"/>
      <c r="PG115" s="12"/>
      <c r="PH115" s="12"/>
      <c r="PI115" s="12"/>
      <c r="PJ115" s="12"/>
      <c r="PK115" s="12"/>
      <c r="PL115" s="12"/>
      <c r="PM115" s="12"/>
      <c r="PN115" s="12"/>
      <c r="PO115" s="12"/>
      <c r="PP115" s="12"/>
      <c r="PQ115" s="12"/>
      <c r="PR115" s="12"/>
      <c r="PS115" s="12"/>
      <c r="PT115" s="12"/>
      <c r="PU115" s="12"/>
      <c r="PV115" s="12"/>
      <c r="PW115" s="12"/>
      <c r="PX115" s="12"/>
      <c r="PY115" s="12"/>
      <c r="PZ115" s="12"/>
      <c r="QA115" s="12"/>
      <c r="QB115" s="12"/>
      <c r="QC115" s="12"/>
      <c r="QD115" s="12"/>
      <c r="QE115" s="12"/>
      <c r="QF115" s="12"/>
      <c r="QG115" s="12"/>
      <c r="QH115" s="12"/>
      <c r="QI115" s="12"/>
      <c r="QJ115" s="12"/>
      <c r="QK115" s="12"/>
      <c r="QL115" s="12"/>
      <c r="QM115" s="12"/>
      <c r="QN115" s="12"/>
      <c r="QO115" s="12"/>
      <c r="QP115" s="12"/>
      <c r="QQ115" s="12"/>
      <c r="QR115" s="12"/>
      <c r="QS115" s="12"/>
      <c r="QT115" s="12"/>
      <c r="QU115" s="12"/>
      <c r="QV115" s="12"/>
      <c r="QW115" s="12"/>
      <c r="QX115" s="12"/>
      <c r="QY115" s="12"/>
      <c r="QZ115" s="12"/>
      <c r="RA115" s="12"/>
      <c r="RB115" s="12"/>
      <c r="RC115" s="12"/>
      <c r="RD115" s="12"/>
      <c r="RE115" s="12"/>
      <c r="RF115" s="12"/>
      <c r="RG115" s="12"/>
      <c r="RH115" s="12"/>
      <c r="RI115" s="12"/>
      <c r="RJ115" s="12"/>
      <c r="RK115" s="12"/>
      <c r="RL115" s="12"/>
      <c r="RM115" s="12"/>
      <c r="RN115" s="12"/>
      <c r="RO115" s="12"/>
      <c r="RP115" s="12"/>
      <c r="RQ115" s="12"/>
      <c r="RR115" s="12"/>
      <c r="RS115" s="12"/>
      <c r="RT115" s="12"/>
      <c r="RU115" s="12"/>
      <c r="RV115" s="12"/>
      <c r="RW115" s="12"/>
      <c r="RX115" s="12"/>
      <c r="RY115" s="12"/>
      <c r="RZ115" s="12"/>
      <c r="SA115" s="12"/>
      <c r="SB115" s="12"/>
      <c r="SC115" s="12"/>
      <c r="SD115" s="12"/>
      <c r="SE115" s="12"/>
      <c r="SF115" s="12"/>
      <c r="SG115" s="12"/>
      <c r="SH115" s="12"/>
      <c r="SI115" s="12"/>
      <c r="SJ115" s="12"/>
      <c r="SK115" s="12"/>
      <c r="SL115" s="12"/>
      <c r="SM115" s="12"/>
      <c r="SN115" s="12"/>
      <c r="SO115" s="12"/>
      <c r="SP115" s="12"/>
      <c r="SQ115" s="12"/>
      <c r="SR115" s="12"/>
      <c r="SS115" s="12"/>
      <c r="ST115" s="12"/>
      <c r="SU115" s="12"/>
      <c r="SV115" s="12"/>
      <c r="SW115" s="12"/>
      <c r="SX115" s="12"/>
      <c r="SY115" s="12"/>
      <c r="SZ115" s="12"/>
      <c r="TA115" s="12"/>
      <c r="TB115" s="12"/>
      <c r="TC115" s="12"/>
      <c r="TD115" s="12"/>
      <c r="TE115" s="12"/>
      <c r="TF115" s="12"/>
      <c r="TG115" s="12"/>
      <c r="TH115" s="12"/>
      <c r="TI115" s="12"/>
      <c r="TJ115" s="12"/>
      <c r="TK115" s="12"/>
      <c r="TL115" s="12"/>
      <c r="TM115" s="12"/>
      <c r="TN115" s="12"/>
      <c r="TO115" s="12"/>
      <c r="TP115" s="12"/>
      <c r="TQ115" s="12"/>
      <c r="TR115" s="12"/>
      <c r="TS115" s="12"/>
      <c r="TT115" s="12"/>
      <c r="TU115" s="12"/>
      <c r="TV115" s="12"/>
      <c r="TW115" s="12"/>
      <c r="TX115" s="12"/>
      <c r="TY115" s="12"/>
    </row>
    <row r="116" spans="1:545" s="61" customFormat="1" x14ac:dyDescent="0.2">
      <c r="A116" s="27" t="s">
        <v>221</v>
      </c>
      <c r="B116" s="27" t="s">
        <v>222</v>
      </c>
      <c r="C116" s="60" t="s">
        <v>223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6350850</v>
      </c>
      <c r="J116" s="29">
        <v>0</v>
      </c>
      <c r="K116" s="29">
        <v>0</v>
      </c>
      <c r="L116" s="29">
        <v>0</v>
      </c>
      <c r="M116" s="29">
        <f t="shared" si="25"/>
        <v>6350850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  <c r="KH116" s="12"/>
      <c r="KI116" s="12"/>
      <c r="KJ116" s="12"/>
      <c r="KK116" s="12"/>
      <c r="KL116" s="12"/>
      <c r="KM116" s="12"/>
      <c r="KN116" s="12"/>
      <c r="KO116" s="12"/>
      <c r="KP116" s="12"/>
      <c r="KQ116" s="12"/>
      <c r="KR116" s="12"/>
      <c r="KS116" s="12"/>
      <c r="KT116" s="12"/>
      <c r="KU116" s="12"/>
      <c r="KV116" s="12"/>
      <c r="KW116" s="12"/>
      <c r="KX116" s="12"/>
      <c r="KY116" s="12"/>
      <c r="KZ116" s="12"/>
      <c r="LA116" s="12"/>
      <c r="LB116" s="12"/>
      <c r="LC116" s="12"/>
      <c r="LD116" s="12"/>
      <c r="LE116" s="12"/>
      <c r="LF116" s="12"/>
      <c r="LG116" s="12"/>
      <c r="LH116" s="12"/>
      <c r="LI116" s="12"/>
      <c r="LJ116" s="12"/>
      <c r="LK116" s="12"/>
      <c r="LL116" s="12"/>
      <c r="LM116" s="12"/>
      <c r="LN116" s="12"/>
      <c r="LO116" s="12"/>
      <c r="LP116" s="12"/>
      <c r="LQ116" s="12"/>
      <c r="LR116" s="12"/>
      <c r="LS116" s="12"/>
      <c r="LT116" s="12"/>
      <c r="LU116" s="12"/>
      <c r="LV116" s="12"/>
      <c r="LW116" s="12"/>
      <c r="LX116" s="12"/>
      <c r="LY116" s="12"/>
      <c r="LZ116" s="12"/>
      <c r="MA116" s="12"/>
      <c r="MB116" s="12"/>
      <c r="MC116" s="12"/>
      <c r="MD116" s="12"/>
      <c r="ME116" s="12"/>
      <c r="MF116" s="12"/>
      <c r="MG116" s="12"/>
      <c r="MH116" s="12"/>
      <c r="MI116" s="12"/>
      <c r="MJ116" s="12"/>
      <c r="MK116" s="12"/>
      <c r="ML116" s="12"/>
      <c r="MM116" s="12"/>
      <c r="MN116" s="12"/>
      <c r="MO116" s="12"/>
      <c r="MP116" s="12"/>
      <c r="MQ116" s="12"/>
      <c r="MR116" s="12"/>
      <c r="MS116" s="12"/>
      <c r="MT116" s="12"/>
      <c r="MU116" s="12"/>
      <c r="MV116" s="12"/>
      <c r="MW116" s="12"/>
      <c r="MX116" s="12"/>
      <c r="MY116" s="12"/>
      <c r="MZ116" s="12"/>
      <c r="NA116" s="12"/>
      <c r="NB116" s="12"/>
      <c r="NC116" s="12"/>
      <c r="ND116" s="12"/>
      <c r="NE116" s="12"/>
      <c r="NF116" s="12"/>
      <c r="NG116" s="12"/>
      <c r="NH116" s="12"/>
      <c r="NI116" s="12"/>
      <c r="NJ116" s="12"/>
      <c r="NK116" s="12"/>
      <c r="NL116" s="12"/>
      <c r="NM116" s="12"/>
      <c r="NN116" s="12"/>
      <c r="NO116" s="12"/>
      <c r="NP116" s="12"/>
      <c r="NQ116" s="12"/>
      <c r="NR116" s="12"/>
      <c r="NS116" s="12"/>
      <c r="NT116" s="12"/>
      <c r="NU116" s="12"/>
      <c r="NV116" s="12"/>
      <c r="NW116" s="12"/>
      <c r="NX116" s="12"/>
      <c r="NY116" s="12"/>
      <c r="NZ116" s="12"/>
      <c r="OA116" s="12"/>
      <c r="OB116" s="12"/>
      <c r="OC116" s="12"/>
      <c r="OD116" s="12"/>
      <c r="OE116" s="12"/>
      <c r="OF116" s="12"/>
      <c r="OG116" s="12"/>
      <c r="OH116" s="12"/>
      <c r="OI116" s="12"/>
      <c r="OJ116" s="12"/>
      <c r="OK116" s="12"/>
      <c r="OL116" s="12"/>
      <c r="OM116" s="12"/>
      <c r="ON116" s="12"/>
      <c r="OO116" s="12"/>
      <c r="OP116" s="12"/>
      <c r="OQ116" s="12"/>
      <c r="OR116" s="12"/>
      <c r="OS116" s="12"/>
      <c r="OT116" s="12"/>
      <c r="OU116" s="12"/>
      <c r="OV116" s="12"/>
      <c r="OW116" s="12"/>
      <c r="OX116" s="12"/>
      <c r="OY116" s="12"/>
      <c r="OZ116" s="12"/>
      <c r="PA116" s="12"/>
      <c r="PB116" s="12"/>
      <c r="PC116" s="12"/>
      <c r="PD116" s="12"/>
      <c r="PE116" s="12"/>
      <c r="PF116" s="12"/>
      <c r="PG116" s="12"/>
      <c r="PH116" s="12"/>
      <c r="PI116" s="12"/>
      <c r="PJ116" s="12"/>
      <c r="PK116" s="12"/>
      <c r="PL116" s="12"/>
      <c r="PM116" s="12"/>
      <c r="PN116" s="12"/>
      <c r="PO116" s="12"/>
      <c r="PP116" s="12"/>
      <c r="PQ116" s="12"/>
      <c r="PR116" s="12"/>
      <c r="PS116" s="12"/>
      <c r="PT116" s="12"/>
      <c r="PU116" s="12"/>
      <c r="PV116" s="12"/>
      <c r="PW116" s="12"/>
      <c r="PX116" s="12"/>
      <c r="PY116" s="12"/>
      <c r="PZ116" s="12"/>
      <c r="QA116" s="12"/>
      <c r="QB116" s="12"/>
      <c r="QC116" s="12"/>
      <c r="QD116" s="12"/>
      <c r="QE116" s="12"/>
      <c r="QF116" s="12"/>
      <c r="QG116" s="12"/>
      <c r="QH116" s="12"/>
      <c r="QI116" s="12"/>
      <c r="QJ116" s="12"/>
      <c r="QK116" s="12"/>
      <c r="QL116" s="12"/>
      <c r="QM116" s="12"/>
      <c r="QN116" s="12"/>
      <c r="QO116" s="12"/>
      <c r="QP116" s="12"/>
      <c r="QQ116" s="12"/>
      <c r="QR116" s="12"/>
      <c r="QS116" s="12"/>
      <c r="QT116" s="12"/>
      <c r="QU116" s="12"/>
      <c r="QV116" s="12"/>
      <c r="QW116" s="12"/>
      <c r="QX116" s="12"/>
      <c r="QY116" s="12"/>
      <c r="QZ116" s="12"/>
      <c r="RA116" s="12"/>
      <c r="RB116" s="12"/>
      <c r="RC116" s="12"/>
      <c r="RD116" s="12"/>
      <c r="RE116" s="12"/>
      <c r="RF116" s="12"/>
      <c r="RG116" s="12"/>
      <c r="RH116" s="12"/>
      <c r="RI116" s="12"/>
      <c r="RJ116" s="12"/>
      <c r="RK116" s="12"/>
      <c r="RL116" s="12"/>
      <c r="RM116" s="12"/>
      <c r="RN116" s="12"/>
      <c r="RO116" s="12"/>
      <c r="RP116" s="12"/>
      <c r="RQ116" s="12"/>
      <c r="RR116" s="12"/>
      <c r="RS116" s="12"/>
      <c r="RT116" s="12"/>
      <c r="RU116" s="12"/>
      <c r="RV116" s="12"/>
      <c r="RW116" s="12"/>
      <c r="RX116" s="12"/>
      <c r="RY116" s="12"/>
      <c r="RZ116" s="12"/>
      <c r="SA116" s="12"/>
      <c r="SB116" s="12"/>
      <c r="SC116" s="12"/>
      <c r="SD116" s="12"/>
      <c r="SE116" s="12"/>
      <c r="SF116" s="12"/>
      <c r="SG116" s="12"/>
      <c r="SH116" s="12"/>
      <c r="SI116" s="12"/>
      <c r="SJ116" s="12"/>
      <c r="SK116" s="12"/>
      <c r="SL116" s="12"/>
      <c r="SM116" s="12"/>
      <c r="SN116" s="12"/>
      <c r="SO116" s="12"/>
      <c r="SP116" s="12"/>
      <c r="SQ116" s="12"/>
      <c r="SR116" s="12"/>
      <c r="SS116" s="12"/>
      <c r="ST116" s="12"/>
      <c r="SU116" s="12"/>
      <c r="SV116" s="12"/>
      <c r="SW116" s="12"/>
      <c r="SX116" s="12"/>
      <c r="SY116" s="12"/>
      <c r="SZ116" s="12"/>
      <c r="TA116" s="12"/>
      <c r="TB116" s="12"/>
      <c r="TC116" s="12"/>
      <c r="TD116" s="12"/>
      <c r="TE116" s="12"/>
      <c r="TF116" s="12"/>
      <c r="TG116" s="12"/>
      <c r="TH116" s="12"/>
      <c r="TI116" s="12"/>
      <c r="TJ116" s="12"/>
      <c r="TK116" s="12"/>
      <c r="TL116" s="12"/>
      <c r="TM116" s="12"/>
      <c r="TN116" s="12"/>
      <c r="TO116" s="12"/>
      <c r="TP116" s="12"/>
      <c r="TQ116" s="12"/>
      <c r="TR116" s="12"/>
      <c r="TS116" s="12"/>
      <c r="TT116" s="12"/>
      <c r="TU116" s="12"/>
      <c r="TV116" s="12"/>
      <c r="TW116" s="12"/>
      <c r="TX116" s="12"/>
      <c r="TY116" s="12"/>
    </row>
    <row r="117" spans="1:545" s="61" customFormat="1" x14ac:dyDescent="0.2">
      <c r="A117" s="27" t="s">
        <v>224</v>
      </c>
      <c r="B117" s="27" t="s">
        <v>213</v>
      </c>
      <c r="C117" s="60" t="s">
        <v>214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3366962</v>
      </c>
      <c r="J117" s="29">
        <v>802544</v>
      </c>
      <c r="K117" s="29">
        <v>672460</v>
      </c>
      <c r="L117" s="29">
        <v>699238</v>
      </c>
      <c r="M117" s="29">
        <f t="shared" si="25"/>
        <v>5541204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  <c r="KR117" s="12"/>
      <c r="KS117" s="12"/>
      <c r="KT117" s="12"/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/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/>
      <c r="QF117" s="12"/>
      <c r="QG117" s="12"/>
      <c r="QH117" s="12"/>
      <c r="QI117" s="12"/>
      <c r="QJ117" s="12"/>
      <c r="QK117" s="12"/>
      <c r="QL117" s="12"/>
      <c r="QM117" s="12"/>
      <c r="QN117" s="12"/>
      <c r="QO117" s="12"/>
      <c r="QP117" s="12"/>
      <c r="QQ117" s="12"/>
      <c r="QR117" s="12"/>
      <c r="QS117" s="12"/>
      <c r="QT117" s="12"/>
      <c r="QU117" s="12"/>
      <c r="QV117" s="12"/>
      <c r="QW117" s="12"/>
      <c r="QX117" s="12"/>
      <c r="QY117" s="12"/>
      <c r="QZ117" s="12"/>
      <c r="RA117" s="12"/>
      <c r="RB117" s="12"/>
      <c r="RC117" s="12"/>
      <c r="RD117" s="12"/>
      <c r="RE117" s="12"/>
      <c r="RF117" s="12"/>
      <c r="RG117" s="12"/>
      <c r="RH117" s="12"/>
      <c r="RI117" s="12"/>
      <c r="RJ117" s="12"/>
      <c r="RK117" s="12"/>
      <c r="RL117" s="12"/>
      <c r="RM117" s="12"/>
      <c r="RN117" s="12"/>
      <c r="RO117" s="12"/>
      <c r="RP117" s="12"/>
      <c r="RQ117" s="12"/>
      <c r="RR117" s="12"/>
      <c r="RS117" s="12"/>
      <c r="RT117" s="12"/>
      <c r="RU117" s="12"/>
      <c r="RV117" s="12"/>
      <c r="RW117" s="12"/>
      <c r="RX117" s="12"/>
      <c r="RY117" s="12"/>
      <c r="RZ117" s="12"/>
      <c r="SA117" s="12"/>
      <c r="SB117" s="12"/>
      <c r="SC117" s="12"/>
      <c r="SD117" s="12"/>
      <c r="SE117" s="12"/>
      <c r="SF117" s="12"/>
      <c r="SG117" s="12"/>
      <c r="SH117" s="12"/>
      <c r="SI117" s="12"/>
      <c r="SJ117" s="12"/>
      <c r="SK117" s="12"/>
      <c r="SL117" s="12"/>
      <c r="SM117" s="12"/>
      <c r="SN117" s="12"/>
      <c r="SO117" s="12"/>
      <c r="SP117" s="12"/>
      <c r="SQ117" s="12"/>
      <c r="SR117" s="12"/>
      <c r="SS117" s="12"/>
      <c r="ST117" s="12"/>
      <c r="SU117" s="12"/>
      <c r="SV117" s="12"/>
      <c r="SW117" s="12"/>
      <c r="SX117" s="12"/>
      <c r="SY117" s="12"/>
      <c r="SZ117" s="12"/>
      <c r="TA117" s="12"/>
      <c r="TB117" s="12"/>
      <c r="TC117" s="12"/>
      <c r="TD117" s="12"/>
      <c r="TE117" s="12"/>
      <c r="TF117" s="12"/>
      <c r="TG117" s="12"/>
      <c r="TH117" s="12"/>
      <c r="TI117" s="12"/>
      <c r="TJ117" s="12"/>
      <c r="TK117" s="12"/>
      <c r="TL117" s="12"/>
      <c r="TM117" s="12"/>
      <c r="TN117" s="12"/>
      <c r="TO117" s="12"/>
      <c r="TP117" s="12"/>
      <c r="TQ117" s="12"/>
      <c r="TR117" s="12"/>
      <c r="TS117" s="12"/>
      <c r="TT117" s="12"/>
      <c r="TU117" s="12"/>
      <c r="TV117" s="12"/>
      <c r="TW117" s="12"/>
      <c r="TX117" s="12"/>
      <c r="TY117" s="12"/>
    </row>
    <row r="118" spans="1:545" s="24" customFormat="1" ht="12.75" customHeight="1" x14ac:dyDescent="0.2">
      <c r="A118" s="44"/>
      <c r="B118" s="44"/>
      <c r="C118" s="63" t="s">
        <v>225</v>
      </c>
      <c r="D118" s="59">
        <f>+D121+D127+D139+D119</f>
        <v>0</v>
      </c>
      <c r="E118" s="59">
        <f>+E121+E127+E139+E119</f>
        <v>414225353</v>
      </c>
      <c r="F118" s="59">
        <f t="shared" ref="F118:L118" si="32">+F121+F127+F139+F119</f>
        <v>326036599</v>
      </c>
      <c r="G118" s="59">
        <f>+G121+G127+G139+G119</f>
        <v>402115593</v>
      </c>
      <c r="H118" s="59">
        <f t="shared" si="32"/>
        <v>230839440</v>
      </c>
      <c r="I118" s="59">
        <f t="shared" si="32"/>
        <v>416882618</v>
      </c>
      <c r="J118" s="59">
        <f t="shared" si="32"/>
        <v>359454042</v>
      </c>
      <c r="K118" s="59">
        <f t="shared" si="32"/>
        <v>230882991</v>
      </c>
      <c r="L118" s="59">
        <f t="shared" si="32"/>
        <v>188324771</v>
      </c>
      <c r="M118" s="59">
        <f t="shared" si="25"/>
        <v>2568761407</v>
      </c>
      <c r="P118" s="64"/>
    </row>
    <row r="119" spans="1:545" s="12" customFormat="1" x14ac:dyDescent="0.2">
      <c r="A119" s="27"/>
      <c r="B119" s="27"/>
      <c r="C119" s="60" t="s">
        <v>226</v>
      </c>
      <c r="D119" s="29">
        <f t="shared" ref="D119:L119" si="33">SUM(D120)</f>
        <v>0</v>
      </c>
      <c r="E119" s="29">
        <f t="shared" si="33"/>
        <v>0</v>
      </c>
      <c r="F119" s="29">
        <f t="shared" si="33"/>
        <v>0</v>
      </c>
      <c r="G119" s="29">
        <f t="shared" si="33"/>
        <v>23950447</v>
      </c>
      <c r="H119" s="29">
        <f t="shared" si="33"/>
        <v>0</v>
      </c>
      <c r="I119" s="29">
        <f t="shared" si="33"/>
        <v>0</v>
      </c>
      <c r="J119" s="29">
        <f t="shared" si="33"/>
        <v>15139876</v>
      </c>
      <c r="K119" s="29">
        <f t="shared" si="33"/>
        <v>0</v>
      </c>
      <c r="L119" s="29">
        <f t="shared" si="33"/>
        <v>0</v>
      </c>
      <c r="M119" s="29">
        <f t="shared" si="25"/>
        <v>39090323</v>
      </c>
      <c r="P119" s="65"/>
    </row>
    <row r="120" spans="1:545" s="12" customFormat="1" x14ac:dyDescent="0.2">
      <c r="A120" s="27" t="s">
        <v>227</v>
      </c>
      <c r="B120" s="27" t="s">
        <v>228</v>
      </c>
      <c r="C120" s="66" t="s">
        <v>229</v>
      </c>
      <c r="D120" s="29">
        <v>0</v>
      </c>
      <c r="E120" s="29">
        <v>0</v>
      </c>
      <c r="F120" s="29">
        <v>0</v>
      </c>
      <c r="G120" s="29">
        <v>23950447</v>
      </c>
      <c r="H120" s="29">
        <v>0</v>
      </c>
      <c r="I120" s="29">
        <v>0</v>
      </c>
      <c r="J120" s="29">
        <v>15139876</v>
      </c>
      <c r="K120" s="29">
        <v>0</v>
      </c>
      <c r="L120" s="29">
        <v>0</v>
      </c>
      <c r="M120" s="29">
        <f t="shared" si="25"/>
        <v>39090323</v>
      </c>
      <c r="P120" s="65"/>
    </row>
    <row r="121" spans="1:545" s="24" customFormat="1" x14ac:dyDescent="0.2">
      <c r="A121" s="44"/>
      <c r="B121" s="44"/>
      <c r="C121" s="66" t="s">
        <v>230</v>
      </c>
      <c r="D121" s="29">
        <f>SUM(D122:D126)</f>
        <v>0</v>
      </c>
      <c r="E121" s="29">
        <f>SUM(E122:E126)</f>
        <v>49182353</v>
      </c>
      <c r="F121" s="29">
        <f t="shared" ref="F121:L121" si="34">SUM(F122:F126)</f>
        <v>20001097</v>
      </c>
      <c r="G121" s="29">
        <f t="shared" si="34"/>
        <v>36841910</v>
      </c>
      <c r="H121" s="29">
        <f t="shared" si="34"/>
        <v>24594761</v>
      </c>
      <c r="I121" s="29">
        <f t="shared" si="34"/>
        <v>24489766</v>
      </c>
      <c r="J121" s="29">
        <f t="shared" si="34"/>
        <v>43410045</v>
      </c>
      <c r="K121" s="29">
        <f t="shared" si="34"/>
        <v>22673349</v>
      </c>
      <c r="L121" s="29">
        <f t="shared" si="34"/>
        <v>22595535</v>
      </c>
      <c r="M121" s="29">
        <f t="shared" si="25"/>
        <v>243788816</v>
      </c>
    </row>
    <row r="122" spans="1:545" s="12" customFormat="1" x14ac:dyDescent="0.2">
      <c r="A122" s="27" t="s">
        <v>231</v>
      </c>
      <c r="B122" s="27" t="s">
        <v>232</v>
      </c>
      <c r="C122" s="66" t="s">
        <v>233</v>
      </c>
      <c r="D122" s="29">
        <v>0</v>
      </c>
      <c r="E122" s="29">
        <v>32160477</v>
      </c>
      <c r="F122" s="29">
        <v>10607211</v>
      </c>
      <c r="G122" s="29">
        <v>22167273</v>
      </c>
      <c r="H122" s="29">
        <v>14615784</v>
      </c>
      <c r="I122" s="29">
        <v>14615784</v>
      </c>
      <c r="J122" s="29">
        <v>27936524</v>
      </c>
      <c r="K122" s="29">
        <v>13951429</v>
      </c>
      <c r="L122" s="29">
        <v>13951429</v>
      </c>
      <c r="M122" s="29">
        <f t="shared" si="25"/>
        <v>150005911</v>
      </c>
    </row>
    <row r="123" spans="1:545" s="12" customFormat="1" x14ac:dyDescent="0.2">
      <c r="A123" s="27" t="s">
        <v>234</v>
      </c>
      <c r="B123" s="27" t="s">
        <v>235</v>
      </c>
      <c r="C123" s="66" t="s">
        <v>236</v>
      </c>
      <c r="D123" s="29">
        <v>0</v>
      </c>
      <c r="E123" s="29">
        <v>0</v>
      </c>
      <c r="F123" s="29">
        <v>3779709</v>
      </c>
      <c r="G123" s="29">
        <v>1259903</v>
      </c>
      <c r="H123" s="29">
        <v>1259903</v>
      </c>
      <c r="I123" s="29">
        <v>1259903</v>
      </c>
      <c r="J123" s="29">
        <v>1259903</v>
      </c>
      <c r="K123" s="29">
        <v>1337717</v>
      </c>
      <c r="L123" s="29">
        <v>1259903</v>
      </c>
      <c r="M123" s="29">
        <f t="shared" si="25"/>
        <v>11416941</v>
      </c>
    </row>
    <row r="124" spans="1:545" s="12" customFormat="1" x14ac:dyDescent="0.2">
      <c r="A124" s="27" t="s">
        <v>237</v>
      </c>
      <c r="B124" s="67" t="s">
        <v>238</v>
      </c>
      <c r="C124" s="66" t="s">
        <v>239</v>
      </c>
      <c r="D124" s="29">
        <v>0</v>
      </c>
      <c r="E124" s="29">
        <v>15617858</v>
      </c>
      <c r="F124" s="29">
        <v>5151103</v>
      </c>
      <c r="G124" s="29">
        <v>10764931</v>
      </c>
      <c r="H124" s="29">
        <v>7097757</v>
      </c>
      <c r="I124" s="29">
        <v>7097757</v>
      </c>
      <c r="J124" s="29">
        <v>13047327</v>
      </c>
      <c r="K124" s="29">
        <v>6775131</v>
      </c>
      <c r="L124" s="29">
        <v>6775131</v>
      </c>
      <c r="M124" s="29">
        <f t="shared" si="25"/>
        <v>72326995</v>
      </c>
    </row>
    <row r="125" spans="1:545" s="12" customFormat="1" x14ac:dyDescent="0.2">
      <c r="A125" s="27" t="s">
        <v>240</v>
      </c>
      <c r="B125" s="67" t="s">
        <v>241</v>
      </c>
      <c r="C125" s="66" t="s">
        <v>242</v>
      </c>
      <c r="D125" s="29">
        <v>0</v>
      </c>
      <c r="E125" s="29">
        <v>1404018</v>
      </c>
      <c r="F125" s="29">
        <v>463074</v>
      </c>
      <c r="G125" s="29">
        <v>967748</v>
      </c>
      <c r="H125" s="29">
        <v>638075</v>
      </c>
      <c r="I125" s="29">
        <v>638075</v>
      </c>
      <c r="J125" s="29">
        <v>1166291</v>
      </c>
      <c r="K125" s="29">
        <v>609072</v>
      </c>
      <c r="L125" s="29">
        <v>609072</v>
      </c>
      <c r="M125" s="29">
        <f t="shared" si="25"/>
        <v>6495425</v>
      </c>
    </row>
    <row r="126" spans="1:545" s="12" customFormat="1" x14ac:dyDescent="0.2">
      <c r="A126" s="27" t="s">
        <v>243</v>
      </c>
      <c r="B126" s="67" t="s">
        <v>244</v>
      </c>
      <c r="C126" s="66" t="s">
        <v>245</v>
      </c>
      <c r="D126" s="29">
        <v>0</v>
      </c>
      <c r="E126" s="29">
        <v>0</v>
      </c>
      <c r="F126" s="29">
        <v>0</v>
      </c>
      <c r="G126" s="29">
        <v>1682055</v>
      </c>
      <c r="H126" s="29">
        <v>983242</v>
      </c>
      <c r="I126" s="29">
        <v>878247</v>
      </c>
      <c r="J126" s="29">
        <v>0</v>
      </c>
      <c r="K126" s="29">
        <v>0</v>
      </c>
      <c r="L126" s="29">
        <v>0</v>
      </c>
      <c r="M126" s="29">
        <f t="shared" si="25"/>
        <v>3543544</v>
      </c>
    </row>
    <row r="127" spans="1:545" s="24" customFormat="1" x14ac:dyDescent="0.2">
      <c r="A127" s="44"/>
      <c r="B127" s="44"/>
      <c r="C127" s="68" t="s">
        <v>246</v>
      </c>
      <c r="D127" s="59">
        <f>SUM(D128:D138)</f>
        <v>0</v>
      </c>
      <c r="E127" s="59">
        <f>SUM(E128:E138)</f>
        <v>365043000</v>
      </c>
      <c r="F127" s="59">
        <f>SUM(F128:F138)</f>
        <v>299811000</v>
      </c>
      <c r="G127" s="59">
        <f t="shared" ref="G127:L127" si="35">SUM(G128:G138)</f>
        <v>341323236</v>
      </c>
      <c r="H127" s="59">
        <f t="shared" si="35"/>
        <v>192698181</v>
      </c>
      <c r="I127" s="59">
        <f t="shared" si="35"/>
        <v>355502236</v>
      </c>
      <c r="J127" s="59">
        <f t="shared" si="35"/>
        <v>274171236</v>
      </c>
      <c r="K127" s="59">
        <f t="shared" si="35"/>
        <v>191871236</v>
      </c>
      <c r="L127" s="59">
        <f t="shared" si="35"/>
        <v>165729236</v>
      </c>
      <c r="M127" s="59">
        <f t="shared" si="25"/>
        <v>2186149361</v>
      </c>
    </row>
    <row r="128" spans="1:545" s="12" customFormat="1" x14ac:dyDescent="0.2">
      <c r="A128" s="67" t="s">
        <v>247</v>
      </c>
      <c r="B128" s="27" t="s">
        <v>248</v>
      </c>
      <c r="C128" s="66" t="s">
        <v>249</v>
      </c>
      <c r="D128" s="29">
        <v>0</v>
      </c>
      <c r="E128" s="29">
        <v>365043000</v>
      </c>
      <c r="F128" s="29">
        <v>299811000</v>
      </c>
      <c r="G128" s="29">
        <v>312077000</v>
      </c>
      <c r="H128" s="29">
        <v>162605000</v>
      </c>
      <c r="I128" s="29">
        <v>326256000</v>
      </c>
      <c r="J128" s="29">
        <v>244425000</v>
      </c>
      <c r="K128" s="29">
        <v>162625000</v>
      </c>
      <c r="L128" s="29">
        <v>136483000</v>
      </c>
      <c r="M128" s="29">
        <f t="shared" si="25"/>
        <v>2009325000</v>
      </c>
    </row>
    <row r="129" spans="1:13" s="12" customFormat="1" x14ac:dyDescent="0.2">
      <c r="A129" s="67" t="s">
        <v>250</v>
      </c>
      <c r="B129" s="27" t="s">
        <v>251</v>
      </c>
      <c r="C129" s="66" t="s">
        <v>252</v>
      </c>
      <c r="D129" s="29">
        <v>0</v>
      </c>
      <c r="E129" s="29">
        <v>0</v>
      </c>
      <c r="F129" s="29">
        <v>0</v>
      </c>
      <c r="G129" s="29">
        <v>2761037</v>
      </c>
      <c r="H129" s="29">
        <v>2761037</v>
      </c>
      <c r="I129" s="29">
        <v>2761037</v>
      </c>
      <c r="J129" s="29">
        <v>2761037</v>
      </c>
      <c r="K129" s="29">
        <v>2761037</v>
      </c>
      <c r="L129" s="29">
        <v>2761037</v>
      </c>
      <c r="M129" s="29">
        <f t="shared" si="25"/>
        <v>16566222</v>
      </c>
    </row>
    <row r="130" spans="1:13" s="12" customFormat="1" x14ac:dyDescent="0.2">
      <c r="A130" s="67" t="s">
        <v>250</v>
      </c>
      <c r="B130" s="27" t="s">
        <v>253</v>
      </c>
      <c r="C130" s="66" t="s">
        <v>254</v>
      </c>
      <c r="D130" s="29">
        <v>0</v>
      </c>
      <c r="E130" s="29">
        <v>0</v>
      </c>
      <c r="F130" s="29">
        <v>0</v>
      </c>
      <c r="G130" s="29">
        <v>2021956</v>
      </c>
      <c r="H130" s="29">
        <v>2021956</v>
      </c>
      <c r="I130" s="29">
        <v>2021956</v>
      </c>
      <c r="J130" s="29">
        <v>2021956</v>
      </c>
      <c r="K130" s="29">
        <v>2021956</v>
      </c>
      <c r="L130" s="29">
        <v>2021956</v>
      </c>
      <c r="M130" s="29">
        <f t="shared" si="25"/>
        <v>12131736</v>
      </c>
    </row>
    <row r="131" spans="1:13" s="12" customFormat="1" x14ac:dyDescent="0.2">
      <c r="A131" s="67" t="s">
        <v>250</v>
      </c>
      <c r="B131" s="27" t="s">
        <v>255</v>
      </c>
      <c r="C131" s="66" t="s">
        <v>256</v>
      </c>
      <c r="D131" s="29">
        <v>0</v>
      </c>
      <c r="E131" s="29">
        <v>0</v>
      </c>
      <c r="F131" s="29">
        <v>0</v>
      </c>
      <c r="G131" s="29">
        <v>1238700</v>
      </c>
      <c r="H131" s="29">
        <v>1238700</v>
      </c>
      <c r="I131" s="29">
        <v>1238700</v>
      </c>
      <c r="J131" s="29">
        <v>1238700</v>
      </c>
      <c r="K131" s="29">
        <v>1238700</v>
      </c>
      <c r="L131" s="29">
        <v>1238700</v>
      </c>
      <c r="M131" s="29">
        <f t="shared" si="25"/>
        <v>7432200</v>
      </c>
    </row>
    <row r="132" spans="1:13" s="12" customFormat="1" x14ac:dyDescent="0.2">
      <c r="A132" s="67" t="s">
        <v>257</v>
      </c>
      <c r="B132" s="27" t="s">
        <v>258</v>
      </c>
      <c r="C132" s="66" t="s">
        <v>259</v>
      </c>
      <c r="D132" s="29">
        <v>0</v>
      </c>
      <c r="E132" s="29">
        <v>0</v>
      </c>
      <c r="F132" s="29">
        <v>0</v>
      </c>
      <c r="G132" s="29">
        <v>0</v>
      </c>
      <c r="H132" s="29">
        <v>846945</v>
      </c>
      <c r="I132" s="29">
        <v>0</v>
      </c>
      <c r="J132" s="29">
        <v>0</v>
      </c>
      <c r="K132" s="29">
        <v>0</v>
      </c>
      <c r="L132" s="29">
        <v>0</v>
      </c>
      <c r="M132" s="29">
        <f t="shared" si="25"/>
        <v>846945</v>
      </c>
    </row>
    <row r="133" spans="1:13" s="12" customFormat="1" x14ac:dyDescent="0.2">
      <c r="A133" s="67" t="s">
        <v>260</v>
      </c>
      <c r="B133" s="27">
        <v>8303434</v>
      </c>
      <c r="C133" s="66" t="s">
        <v>261</v>
      </c>
      <c r="D133" s="29">
        <v>0</v>
      </c>
      <c r="E133" s="29">
        <v>0</v>
      </c>
      <c r="F133" s="29">
        <v>0</v>
      </c>
      <c r="G133" s="29">
        <v>1020520</v>
      </c>
      <c r="H133" s="29">
        <v>1020520</v>
      </c>
      <c r="I133" s="29">
        <v>1020520</v>
      </c>
      <c r="J133" s="29">
        <v>1020520</v>
      </c>
      <c r="K133" s="29">
        <v>1020520</v>
      </c>
      <c r="L133" s="29">
        <v>1020520</v>
      </c>
      <c r="M133" s="29">
        <f t="shared" ref="M133:M196" si="36">SUM(D133:L133)</f>
        <v>6123120</v>
      </c>
    </row>
    <row r="134" spans="1:13" s="12" customFormat="1" x14ac:dyDescent="0.2">
      <c r="A134" s="67" t="s">
        <v>260</v>
      </c>
      <c r="B134" s="27">
        <v>8303435</v>
      </c>
      <c r="C134" s="66" t="s">
        <v>262</v>
      </c>
      <c r="D134" s="29">
        <v>0</v>
      </c>
      <c r="E134" s="29">
        <v>0</v>
      </c>
      <c r="F134" s="29">
        <v>0</v>
      </c>
      <c r="G134" s="29">
        <v>5392259</v>
      </c>
      <c r="H134" s="29">
        <v>5392259</v>
      </c>
      <c r="I134" s="29">
        <v>5392259</v>
      </c>
      <c r="J134" s="29">
        <v>5392259</v>
      </c>
      <c r="K134" s="29">
        <v>5392259</v>
      </c>
      <c r="L134" s="29">
        <v>5392259</v>
      </c>
      <c r="M134" s="29">
        <f t="shared" si="36"/>
        <v>32353554</v>
      </c>
    </row>
    <row r="135" spans="1:13" s="12" customFormat="1" x14ac:dyDescent="0.2">
      <c r="A135" s="67" t="s">
        <v>260</v>
      </c>
      <c r="B135" s="27">
        <v>8303436</v>
      </c>
      <c r="C135" s="66" t="s">
        <v>263</v>
      </c>
      <c r="D135" s="29">
        <v>0</v>
      </c>
      <c r="E135" s="29">
        <v>0</v>
      </c>
      <c r="F135" s="29">
        <v>0</v>
      </c>
      <c r="G135" s="29">
        <v>5050816</v>
      </c>
      <c r="H135" s="29">
        <v>5050816</v>
      </c>
      <c r="I135" s="29">
        <v>5050816</v>
      </c>
      <c r="J135" s="29">
        <v>5050816</v>
      </c>
      <c r="K135" s="29">
        <v>5050816</v>
      </c>
      <c r="L135" s="29">
        <v>5050816</v>
      </c>
      <c r="M135" s="29">
        <f t="shared" si="36"/>
        <v>30304896</v>
      </c>
    </row>
    <row r="136" spans="1:13" s="12" customFormat="1" x14ac:dyDescent="0.2">
      <c r="A136" s="67" t="s">
        <v>260</v>
      </c>
      <c r="B136" s="27">
        <v>8303437</v>
      </c>
      <c r="C136" s="66" t="s">
        <v>264</v>
      </c>
      <c r="D136" s="29">
        <v>0</v>
      </c>
      <c r="E136" s="29">
        <v>0</v>
      </c>
      <c r="F136" s="29">
        <v>0</v>
      </c>
      <c r="G136" s="29">
        <v>6320399</v>
      </c>
      <c r="H136" s="29">
        <v>6320399</v>
      </c>
      <c r="I136" s="29">
        <v>6320399</v>
      </c>
      <c r="J136" s="29">
        <v>6320399</v>
      </c>
      <c r="K136" s="29">
        <v>6320399</v>
      </c>
      <c r="L136" s="29">
        <v>6320399</v>
      </c>
      <c r="M136" s="29">
        <f t="shared" si="36"/>
        <v>37922394</v>
      </c>
    </row>
    <row r="137" spans="1:13" s="12" customFormat="1" x14ac:dyDescent="0.2">
      <c r="A137" s="67" t="s">
        <v>260</v>
      </c>
      <c r="B137" s="27">
        <v>8303438</v>
      </c>
      <c r="C137" s="66" t="s">
        <v>265</v>
      </c>
      <c r="D137" s="29">
        <v>0</v>
      </c>
      <c r="E137" s="29">
        <v>0</v>
      </c>
      <c r="F137" s="29">
        <v>0</v>
      </c>
      <c r="G137" s="29">
        <v>5440549</v>
      </c>
      <c r="H137" s="29">
        <v>5440549</v>
      </c>
      <c r="I137" s="29">
        <v>5440549</v>
      </c>
      <c r="J137" s="29">
        <v>5440549</v>
      </c>
      <c r="K137" s="29">
        <v>5440549</v>
      </c>
      <c r="L137" s="29">
        <v>5440549</v>
      </c>
      <c r="M137" s="29">
        <f t="shared" si="36"/>
        <v>32643294</v>
      </c>
    </row>
    <row r="138" spans="1:13" s="12" customFormat="1" x14ac:dyDescent="0.2">
      <c r="A138" s="67" t="s">
        <v>266</v>
      </c>
      <c r="B138" s="27" t="s">
        <v>267</v>
      </c>
      <c r="C138" s="66" t="s">
        <v>268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500000</v>
      </c>
      <c r="K138" s="29">
        <v>0</v>
      </c>
      <c r="L138" s="29">
        <v>0</v>
      </c>
      <c r="M138" s="29">
        <f t="shared" si="36"/>
        <v>500000</v>
      </c>
    </row>
    <row r="139" spans="1:13" s="24" customFormat="1" x14ac:dyDescent="0.2">
      <c r="A139" s="27"/>
      <c r="B139" s="27"/>
      <c r="C139" s="66" t="s">
        <v>269</v>
      </c>
      <c r="D139" s="29">
        <f>SUM(D140:D145)</f>
        <v>0</v>
      </c>
      <c r="E139" s="29">
        <f t="shared" ref="E139:L139" si="37">SUM(E140:E145)</f>
        <v>0</v>
      </c>
      <c r="F139" s="29">
        <f>SUM(F140:F145)</f>
        <v>6224502</v>
      </c>
      <c r="G139" s="29">
        <f t="shared" si="37"/>
        <v>0</v>
      </c>
      <c r="H139" s="29">
        <f t="shared" si="37"/>
        <v>13546498</v>
      </c>
      <c r="I139" s="29">
        <f t="shared" si="37"/>
        <v>36890616</v>
      </c>
      <c r="J139" s="29">
        <f t="shared" si="37"/>
        <v>26732885</v>
      </c>
      <c r="K139" s="29">
        <f t="shared" si="37"/>
        <v>16338406</v>
      </c>
      <c r="L139" s="29">
        <f t="shared" si="37"/>
        <v>0</v>
      </c>
      <c r="M139" s="29">
        <f t="shared" si="36"/>
        <v>99732907</v>
      </c>
    </row>
    <row r="140" spans="1:13" s="24" customFormat="1" x14ac:dyDescent="0.2">
      <c r="A140" s="27" t="s">
        <v>270</v>
      </c>
      <c r="B140" s="27" t="s">
        <v>271</v>
      </c>
      <c r="C140" s="66" t="s">
        <v>272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2167304</v>
      </c>
      <c r="J140" s="29">
        <v>9184599</v>
      </c>
      <c r="K140" s="29">
        <v>0</v>
      </c>
      <c r="L140" s="29">
        <v>0</v>
      </c>
      <c r="M140" s="29">
        <f t="shared" si="36"/>
        <v>11351903</v>
      </c>
    </row>
    <row r="141" spans="1:13" s="24" customFormat="1" x14ac:dyDescent="0.2">
      <c r="A141" s="27" t="s">
        <v>227</v>
      </c>
      <c r="B141" s="27" t="s">
        <v>273</v>
      </c>
      <c r="C141" s="66" t="s">
        <v>274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28917670</v>
      </c>
      <c r="J141" s="29">
        <v>15473452</v>
      </c>
      <c r="K141" s="29">
        <v>0</v>
      </c>
      <c r="L141" s="29">
        <v>0</v>
      </c>
      <c r="M141" s="29">
        <f t="shared" si="36"/>
        <v>44391122</v>
      </c>
    </row>
    <row r="142" spans="1:13" s="24" customFormat="1" x14ac:dyDescent="0.2">
      <c r="A142" s="27" t="s">
        <v>275</v>
      </c>
      <c r="B142" s="27" t="s">
        <v>276</v>
      </c>
      <c r="C142" s="66" t="s">
        <v>277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4000000</v>
      </c>
      <c r="L142" s="29">
        <v>0</v>
      </c>
      <c r="M142" s="29">
        <f t="shared" si="36"/>
        <v>4000000</v>
      </c>
    </row>
    <row r="143" spans="1:13" s="12" customFormat="1" x14ac:dyDescent="0.2">
      <c r="A143" s="27" t="s">
        <v>278</v>
      </c>
      <c r="B143" s="27" t="s">
        <v>279</v>
      </c>
      <c r="C143" s="66" t="s">
        <v>280</v>
      </c>
      <c r="D143" s="29">
        <v>0</v>
      </c>
      <c r="E143" s="29">
        <v>0</v>
      </c>
      <c r="F143" s="29">
        <v>6224502</v>
      </c>
      <c r="G143" s="29">
        <v>0</v>
      </c>
      <c r="H143" s="29">
        <v>0</v>
      </c>
      <c r="I143" s="29"/>
      <c r="J143" s="29">
        <v>2074834</v>
      </c>
      <c r="K143" s="29">
        <v>0</v>
      </c>
      <c r="L143" s="29">
        <v>0</v>
      </c>
      <c r="M143" s="29">
        <f t="shared" si="36"/>
        <v>8299336</v>
      </c>
    </row>
    <row r="144" spans="1:13" s="12" customFormat="1" x14ac:dyDescent="0.2">
      <c r="A144" s="27" t="s">
        <v>281</v>
      </c>
      <c r="B144" s="27" t="s">
        <v>282</v>
      </c>
      <c r="C144" s="66" t="s">
        <v>283</v>
      </c>
      <c r="D144" s="29">
        <v>0</v>
      </c>
      <c r="E144" s="29">
        <v>0</v>
      </c>
      <c r="F144" s="29">
        <v>0</v>
      </c>
      <c r="G144" s="29">
        <v>0</v>
      </c>
      <c r="H144" s="29">
        <v>13546498</v>
      </c>
      <c r="I144" s="29">
        <v>5805642</v>
      </c>
      <c r="J144" s="29">
        <v>0</v>
      </c>
      <c r="K144" s="29">
        <v>0</v>
      </c>
      <c r="L144" s="29">
        <v>0</v>
      </c>
      <c r="M144" s="29">
        <f t="shared" si="36"/>
        <v>19352140</v>
      </c>
    </row>
    <row r="145" spans="1:13" s="12" customFormat="1" x14ac:dyDescent="0.2">
      <c r="A145" s="27" t="s">
        <v>284</v>
      </c>
      <c r="B145" s="27" t="s">
        <v>285</v>
      </c>
      <c r="C145" s="66" t="s">
        <v>286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12338406</v>
      </c>
      <c r="L145" s="29">
        <v>0</v>
      </c>
      <c r="M145" s="29">
        <f t="shared" si="36"/>
        <v>12338406</v>
      </c>
    </row>
    <row r="146" spans="1:13" s="24" customFormat="1" x14ac:dyDescent="0.2">
      <c r="A146" s="27"/>
      <c r="B146" s="27"/>
      <c r="C146" s="60" t="s">
        <v>287</v>
      </c>
      <c r="D146" s="29">
        <f>SUM(D147:D156)</f>
        <v>0</v>
      </c>
      <c r="E146" s="29">
        <f t="shared" ref="E146:L146" si="38">SUM(E147:E156)</f>
        <v>0</v>
      </c>
      <c r="F146" s="29">
        <f t="shared" si="38"/>
        <v>194706210</v>
      </c>
      <c r="G146" s="29">
        <f t="shared" si="38"/>
        <v>0</v>
      </c>
      <c r="H146" s="29">
        <f t="shared" si="38"/>
        <v>24676672</v>
      </c>
      <c r="I146" s="29">
        <f>SUM(I147:I156)</f>
        <v>0</v>
      </c>
      <c r="J146" s="29">
        <f t="shared" si="38"/>
        <v>1366074</v>
      </c>
      <c r="K146" s="29">
        <f t="shared" si="38"/>
        <v>311564808</v>
      </c>
      <c r="L146" s="29">
        <f t="shared" si="38"/>
        <v>374659282</v>
      </c>
      <c r="M146" s="29">
        <f t="shared" si="36"/>
        <v>906973046</v>
      </c>
    </row>
    <row r="147" spans="1:13" s="12" customFormat="1" x14ac:dyDescent="0.2">
      <c r="A147" s="27" t="s">
        <v>288</v>
      </c>
      <c r="B147" s="27">
        <v>8306101</v>
      </c>
      <c r="C147" s="66" t="s">
        <v>289</v>
      </c>
      <c r="D147" s="29">
        <v>0</v>
      </c>
      <c r="E147" s="29">
        <v>0</v>
      </c>
      <c r="F147" s="29">
        <v>194706210</v>
      </c>
      <c r="G147" s="29">
        <v>0</v>
      </c>
      <c r="H147" s="29">
        <v>0</v>
      </c>
      <c r="I147" s="29">
        <v>0</v>
      </c>
      <c r="J147" s="29">
        <v>0</v>
      </c>
      <c r="K147" s="29">
        <v>311564808</v>
      </c>
      <c r="L147" s="29">
        <v>0</v>
      </c>
      <c r="M147" s="29">
        <f t="shared" si="36"/>
        <v>506271018</v>
      </c>
    </row>
    <row r="148" spans="1:13" s="12" customFormat="1" x14ac:dyDescent="0.2">
      <c r="A148" s="27" t="s">
        <v>290</v>
      </c>
      <c r="B148" s="27">
        <v>8306117</v>
      </c>
      <c r="C148" s="66" t="s">
        <v>291</v>
      </c>
      <c r="D148" s="29">
        <v>0</v>
      </c>
      <c r="E148" s="29">
        <v>0</v>
      </c>
      <c r="F148" s="29">
        <v>0</v>
      </c>
      <c r="G148" s="29">
        <v>0</v>
      </c>
      <c r="H148" s="29">
        <v>6310663</v>
      </c>
      <c r="I148" s="29">
        <v>0</v>
      </c>
      <c r="J148" s="29">
        <v>0</v>
      </c>
      <c r="K148" s="29">
        <v>0</v>
      </c>
      <c r="L148" s="29">
        <v>0</v>
      </c>
      <c r="M148" s="29">
        <f t="shared" si="36"/>
        <v>6310663</v>
      </c>
    </row>
    <row r="149" spans="1:13" s="12" customFormat="1" x14ac:dyDescent="0.2">
      <c r="A149" s="27" t="s">
        <v>292</v>
      </c>
      <c r="B149" s="27">
        <v>8306118</v>
      </c>
      <c r="C149" s="66" t="s">
        <v>293</v>
      </c>
      <c r="D149" s="29">
        <v>0</v>
      </c>
      <c r="E149" s="29">
        <v>0</v>
      </c>
      <c r="F149" s="29">
        <v>0</v>
      </c>
      <c r="G149" s="29">
        <v>0</v>
      </c>
      <c r="H149" s="29">
        <v>5455091</v>
      </c>
      <c r="I149" s="29">
        <v>0</v>
      </c>
      <c r="J149" s="29">
        <v>0</v>
      </c>
      <c r="K149" s="29">
        <v>0</v>
      </c>
      <c r="L149" s="29">
        <v>0</v>
      </c>
      <c r="M149" s="29">
        <f t="shared" si="36"/>
        <v>5455091</v>
      </c>
    </row>
    <row r="150" spans="1:13" s="12" customFormat="1" x14ac:dyDescent="0.2">
      <c r="A150" s="27" t="s">
        <v>294</v>
      </c>
      <c r="B150" s="27" t="s">
        <v>295</v>
      </c>
      <c r="C150" s="66" t="s">
        <v>296</v>
      </c>
      <c r="D150" s="29">
        <v>0</v>
      </c>
      <c r="E150" s="29">
        <v>0</v>
      </c>
      <c r="F150" s="29">
        <v>0</v>
      </c>
      <c r="G150" s="29">
        <v>0</v>
      </c>
      <c r="H150" s="29">
        <v>11158025</v>
      </c>
      <c r="I150" s="29">
        <v>0</v>
      </c>
      <c r="J150" s="29">
        <v>0</v>
      </c>
      <c r="K150" s="29">
        <v>0</v>
      </c>
      <c r="L150" s="29">
        <v>0</v>
      </c>
      <c r="M150" s="29">
        <f t="shared" si="36"/>
        <v>11158025</v>
      </c>
    </row>
    <row r="151" spans="1:13" s="12" customFormat="1" x14ac:dyDescent="0.2">
      <c r="A151" s="27" t="s">
        <v>297</v>
      </c>
      <c r="B151" s="27" t="s">
        <v>298</v>
      </c>
      <c r="C151" s="66" t="s">
        <v>299</v>
      </c>
      <c r="D151" s="29">
        <v>0</v>
      </c>
      <c r="E151" s="29">
        <v>0</v>
      </c>
      <c r="F151" s="29">
        <v>0</v>
      </c>
      <c r="G151" s="29">
        <v>0</v>
      </c>
      <c r="H151" s="29">
        <v>1752893</v>
      </c>
      <c r="I151" s="29">
        <v>0</v>
      </c>
      <c r="J151" s="29">
        <v>0</v>
      </c>
      <c r="K151" s="29">
        <v>0</v>
      </c>
      <c r="L151" s="29">
        <v>0</v>
      </c>
      <c r="M151" s="29">
        <f t="shared" si="36"/>
        <v>1752893</v>
      </c>
    </row>
    <row r="152" spans="1:13" s="12" customFormat="1" x14ac:dyDescent="0.2">
      <c r="A152" s="27" t="s">
        <v>288</v>
      </c>
      <c r="B152" s="27" t="s">
        <v>300</v>
      </c>
      <c r="C152" s="66" t="s">
        <v>301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128651271</v>
      </c>
      <c r="M152" s="29">
        <f t="shared" si="36"/>
        <v>128651271</v>
      </c>
    </row>
    <row r="153" spans="1:13" s="12" customFormat="1" x14ac:dyDescent="0.2">
      <c r="A153" s="27" t="s">
        <v>302</v>
      </c>
      <c r="B153" s="27" t="s">
        <v>303</v>
      </c>
      <c r="C153" s="66" t="s">
        <v>304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1366074</v>
      </c>
      <c r="K153" s="29">
        <v>0</v>
      </c>
      <c r="L153" s="29">
        <v>0</v>
      </c>
      <c r="M153" s="29">
        <f t="shared" si="36"/>
        <v>1366074</v>
      </c>
    </row>
    <row r="154" spans="1:13" s="12" customFormat="1" x14ac:dyDescent="0.2">
      <c r="A154" s="27" t="s">
        <v>305</v>
      </c>
      <c r="B154" s="27" t="s">
        <v>306</v>
      </c>
      <c r="C154" s="66" t="s">
        <v>307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37710887</v>
      </c>
      <c r="M154" s="29">
        <f t="shared" si="36"/>
        <v>37710887</v>
      </c>
    </row>
    <row r="155" spans="1:13" s="12" customFormat="1" x14ac:dyDescent="0.2">
      <c r="A155" s="27" t="s">
        <v>308</v>
      </c>
      <c r="B155" s="27">
        <v>8306147</v>
      </c>
      <c r="C155" s="66" t="s">
        <v>309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176000000</v>
      </c>
      <c r="M155" s="29">
        <f t="shared" si="36"/>
        <v>176000000</v>
      </c>
    </row>
    <row r="156" spans="1:13" s="12" customFormat="1" x14ac:dyDescent="0.2">
      <c r="A156" s="27" t="s">
        <v>310</v>
      </c>
      <c r="B156" s="27" t="s">
        <v>311</v>
      </c>
      <c r="C156" s="66" t="s">
        <v>312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32297124</v>
      </c>
      <c r="M156" s="29">
        <f t="shared" si="36"/>
        <v>32297124</v>
      </c>
    </row>
    <row r="157" spans="1:13" s="24" customFormat="1" x14ac:dyDescent="0.2">
      <c r="A157" s="27"/>
      <c r="B157" s="27"/>
      <c r="C157" s="60" t="s">
        <v>313</v>
      </c>
      <c r="D157" s="29">
        <f>SUM(D158:D161)</f>
        <v>0</v>
      </c>
      <c r="E157" s="29">
        <f t="shared" ref="E157:L157" si="39">SUM(E158:E161)</f>
        <v>244732333</v>
      </c>
      <c r="F157" s="29">
        <f t="shared" si="39"/>
        <v>0</v>
      </c>
      <c r="G157" s="29">
        <f t="shared" si="39"/>
        <v>0</v>
      </c>
      <c r="H157" s="29">
        <f t="shared" si="39"/>
        <v>24342643</v>
      </c>
      <c r="I157" s="29">
        <f t="shared" si="39"/>
        <v>21931764</v>
      </c>
      <c r="J157" s="29">
        <f t="shared" si="39"/>
        <v>0</v>
      </c>
      <c r="K157" s="29">
        <f t="shared" si="39"/>
        <v>63713220</v>
      </c>
      <c r="L157" s="29">
        <f t="shared" si="39"/>
        <v>6621824</v>
      </c>
      <c r="M157" s="29">
        <f t="shared" si="36"/>
        <v>361341784</v>
      </c>
    </row>
    <row r="158" spans="1:13" s="24" customFormat="1" x14ac:dyDescent="0.2">
      <c r="A158" s="27" t="s">
        <v>314</v>
      </c>
      <c r="B158" s="27" t="s">
        <v>315</v>
      </c>
      <c r="C158" s="66" t="s">
        <v>316</v>
      </c>
      <c r="D158" s="29">
        <v>0</v>
      </c>
      <c r="E158" s="29">
        <v>0</v>
      </c>
      <c r="F158" s="29">
        <v>0</v>
      </c>
      <c r="G158" s="29">
        <v>0</v>
      </c>
      <c r="H158" s="29">
        <v>24342643</v>
      </c>
      <c r="I158" s="29">
        <v>0</v>
      </c>
      <c r="J158" s="29">
        <v>0</v>
      </c>
      <c r="K158" s="29">
        <v>0</v>
      </c>
      <c r="L158" s="29">
        <v>0</v>
      </c>
      <c r="M158" s="29">
        <f t="shared" si="36"/>
        <v>24342643</v>
      </c>
    </row>
    <row r="159" spans="1:13" s="12" customFormat="1" x14ac:dyDescent="0.2">
      <c r="A159" s="27" t="s">
        <v>317</v>
      </c>
      <c r="B159" s="27" t="s">
        <v>318</v>
      </c>
      <c r="C159" s="66" t="s">
        <v>319</v>
      </c>
      <c r="D159" s="29">
        <v>0</v>
      </c>
      <c r="E159" s="29">
        <v>244732333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f t="shared" si="36"/>
        <v>244732333</v>
      </c>
    </row>
    <row r="160" spans="1:13" s="12" customFormat="1" x14ac:dyDescent="0.2">
      <c r="A160" s="27" t="s">
        <v>320</v>
      </c>
      <c r="B160" s="27" t="s">
        <v>318</v>
      </c>
      <c r="C160" s="66" t="s">
        <v>319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1865632</v>
      </c>
      <c r="J160" s="29">
        <v>0</v>
      </c>
      <c r="K160" s="29">
        <v>63713220</v>
      </c>
      <c r="L160" s="29">
        <v>0</v>
      </c>
      <c r="M160" s="29">
        <f t="shared" si="36"/>
        <v>65578852</v>
      </c>
    </row>
    <row r="161" spans="1:13" s="12" customFormat="1" x14ac:dyDescent="0.2">
      <c r="A161" s="27" t="s">
        <v>321</v>
      </c>
      <c r="B161" s="27" t="s">
        <v>322</v>
      </c>
      <c r="C161" s="66" t="s">
        <v>323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20066132</v>
      </c>
      <c r="J161" s="29">
        <v>0</v>
      </c>
      <c r="K161" s="29">
        <v>0</v>
      </c>
      <c r="L161" s="29">
        <v>6621824</v>
      </c>
      <c r="M161" s="29">
        <f t="shared" si="36"/>
        <v>26687956</v>
      </c>
    </row>
    <row r="162" spans="1:13" s="12" customFormat="1" x14ac:dyDescent="0.2">
      <c r="A162" s="27"/>
      <c r="B162" s="27"/>
      <c r="C162" s="66" t="s">
        <v>324</v>
      </c>
      <c r="D162" s="29">
        <f>SUM(D163:D166)</f>
        <v>0</v>
      </c>
      <c r="E162" s="29">
        <f t="shared" ref="E162:L162" si="40">SUM(E163:E166)</f>
        <v>0</v>
      </c>
      <c r="F162" s="29">
        <f t="shared" si="40"/>
        <v>0</v>
      </c>
      <c r="G162" s="29">
        <f t="shared" si="40"/>
        <v>15234835</v>
      </c>
      <c r="H162" s="29">
        <f t="shared" si="40"/>
        <v>1600000</v>
      </c>
      <c r="I162" s="29">
        <f t="shared" si="40"/>
        <v>0</v>
      </c>
      <c r="J162" s="29">
        <f t="shared" si="40"/>
        <v>0</v>
      </c>
      <c r="K162" s="29">
        <f t="shared" si="40"/>
        <v>237000</v>
      </c>
      <c r="L162" s="29">
        <f t="shared" si="40"/>
        <v>8000000</v>
      </c>
      <c r="M162" s="29">
        <f t="shared" si="36"/>
        <v>25071835</v>
      </c>
    </row>
    <row r="163" spans="1:13" s="12" customFormat="1" x14ac:dyDescent="0.2">
      <c r="A163" s="27" t="s">
        <v>325</v>
      </c>
      <c r="B163" s="27" t="s">
        <v>326</v>
      </c>
      <c r="C163" s="66" t="s">
        <v>327</v>
      </c>
      <c r="D163" s="29">
        <v>0</v>
      </c>
      <c r="E163" s="29">
        <v>0</v>
      </c>
      <c r="F163" s="29">
        <v>0</v>
      </c>
      <c r="G163" s="29">
        <v>4572481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f t="shared" si="36"/>
        <v>4572481</v>
      </c>
    </row>
    <row r="164" spans="1:13" s="12" customFormat="1" x14ac:dyDescent="0.2">
      <c r="A164" s="27" t="s">
        <v>328</v>
      </c>
      <c r="B164" s="27" t="s">
        <v>329</v>
      </c>
      <c r="C164" s="66" t="s">
        <v>330</v>
      </c>
      <c r="D164" s="29">
        <v>0</v>
      </c>
      <c r="E164" s="29">
        <v>0</v>
      </c>
      <c r="F164" s="29">
        <v>0</v>
      </c>
      <c r="G164" s="29">
        <v>2720000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f t="shared" si="36"/>
        <v>2720000</v>
      </c>
    </row>
    <row r="165" spans="1:13" s="12" customFormat="1" x14ac:dyDescent="0.2">
      <c r="A165" s="27" t="s">
        <v>331</v>
      </c>
      <c r="B165" s="27" t="s">
        <v>332</v>
      </c>
      <c r="C165" s="66" t="s">
        <v>333</v>
      </c>
      <c r="D165" s="29">
        <v>0</v>
      </c>
      <c r="E165" s="29">
        <v>0</v>
      </c>
      <c r="F165" s="29">
        <v>0</v>
      </c>
      <c r="G165" s="29">
        <v>7942354</v>
      </c>
      <c r="H165" s="29">
        <v>1600000</v>
      </c>
      <c r="I165" s="29">
        <v>0</v>
      </c>
      <c r="J165" s="29">
        <v>0</v>
      </c>
      <c r="K165" s="29">
        <v>237000</v>
      </c>
      <c r="L165" s="29">
        <v>0</v>
      </c>
      <c r="M165" s="29">
        <f t="shared" si="36"/>
        <v>9779354</v>
      </c>
    </row>
    <row r="166" spans="1:13" s="12" customFormat="1" x14ac:dyDescent="0.2">
      <c r="A166" s="27" t="s">
        <v>334</v>
      </c>
      <c r="B166" s="27" t="s">
        <v>335</v>
      </c>
      <c r="C166" s="66" t="s">
        <v>336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8000000</v>
      </c>
      <c r="M166" s="29">
        <f t="shared" si="36"/>
        <v>8000000</v>
      </c>
    </row>
    <row r="167" spans="1:13" s="12" customFormat="1" x14ac:dyDescent="0.2">
      <c r="A167" s="27"/>
      <c r="B167" s="27"/>
      <c r="C167" s="66" t="s">
        <v>337</v>
      </c>
      <c r="D167" s="59">
        <f>SUM(D168:D177)</f>
        <v>0</v>
      </c>
      <c r="E167" s="59">
        <f t="shared" ref="E167:L167" si="41">SUM(E168:E177)</f>
        <v>0</v>
      </c>
      <c r="F167" s="59">
        <f t="shared" si="41"/>
        <v>0</v>
      </c>
      <c r="G167" s="59">
        <f t="shared" si="41"/>
        <v>14307665</v>
      </c>
      <c r="H167" s="59">
        <f t="shared" si="41"/>
        <v>10460271</v>
      </c>
      <c r="I167" s="59">
        <f t="shared" si="41"/>
        <v>0</v>
      </c>
      <c r="J167" s="59">
        <f t="shared" si="41"/>
        <v>0</v>
      </c>
      <c r="K167" s="59">
        <f t="shared" si="41"/>
        <v>1929086</v>
      </c>
      <c r="L167" s="59">
        <f t="shared" si="41"/>
        <v>0</v>
      </c>
      <c r="M167" s="29">
        <f t="shared" si="36"/>
        <v>26697022</v>
      </c>
    </row>
    <row r="168" spans="1:13" s="12" customFormat="1" x14ac:dyDescent="0.2">
      <c r="A168" s="27" t="s">
        <v>338</v>
      </c>
      <c r="B168" s="27" t="s">
        <v>339</v>
      </c>
      <c r="C168" s="66" t="s">
        <v>340</v>
      </c>
      <c r="D168" s="29">
        <v>0</v>
      </c>
      <c r="E168" s="29">
        <v>0</v>
      </c>
      <c r="F168" s="29">
        <v>0</v>
      </c>
      <c r="G168" s="59">
        <v>0</v>
      </c>
      <c r="H168" s="29">
        <v>7716345</v>
      </c>
      <c r="I168" s="29">
        <v>0</v>
      </c>
      <c r="J168" s="29">
        <v>0</v>
      </c>
      <c r="K168" s="29">
        <v>1929086</v>
      </c>
      <c r="L168" s="29">
        <v>0</v>
      </c>
      <c r="M168" s="29">
        <f t="shared" si="36"/>
        <v>9645431</v>
      </c>
    </row>
    <row r="169" spans="1:13" s="12" customFormat="1" x14ac:dyDescent="0.2">
      <c r="A169" s="27" t="s">
        <v>341</v>
      </c>
      <c r="B169" s="27">
        <v>8315222</v>
      </c>
      <c r="C169" s="66" t="s">
        <v>342</v>
      </c>
      <c r="D169" s="29">
        <v>0</v>
      </c>
      <c r="E169" s="29">
        <v>0</v>
      </c>
      <c r="F169" s="29">
        <v>0</v>
      </c>
      <c r="G169" s="29">
        <v>2486000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f t="shared" si="36"/>
        <v>2486000</v>
      </c>
    </row>
    <row r="170" spans="1:13" s="12" customFormat="1" x14ac:dyDescent="0.2">
      <c r="A170" s="27" t="s">
        <v>343</v>
      </c>
      <c r="B170" s="27">
        <v>8315223</v>
      </c>
      <c r="C170" s="66" t="s">
        <v>344</v>
      </c>
      <c r="D170" s="29">
        <v>0</v>
      </c>
      <c r="E170" s="29">
        <v>0</v>
      </c>
      <c r="F170" s="29">
        <v>0</v>
      </c>
      <c r="G170" s="29">
        <v>1956714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f t="shared" si="36"/>
        <v>1956714</v>
      </c>
    </row>
    <row r="171" spans="1:13" s="12" customFormat="1" x14ac:dyDescent="0.2">
      <c r="A171" s="27" t="s">
        <v>345</v>
      </c>
      <c r="B171" s="27">
        <v>8315224</v>
      </c>
      <c r="C171" s="66" t="s">
        <v>346</v>
      </c>
      <c r="D171" s="29">
        <v>0</v>
      </c>
      <c r="E171" s="29">
        <v>0</v>
      </c>
      <c r="F171" s="29">
        <v>0</v>
      </c>
      <c r="G171" s="29">
        <v>0</v>
      </c>
      <c r="H171" s="29">
        <v>2743926</v>
      </c>
      <c r="I171" s="29">
        <v>0</v>
      </c>
      <c r="J171" s="29">
        <v>0</v>
      </c>
      <c r="K171" s="29">
        <v>0</v>
      </c>
      <c r="L171" s="29">
        <v>0</v>
      </c>
      <c r="M171" s="29">
        <f t="shared" si="36"/>
        <v>2743926</v>
      </c>
    </row>
    <row r="172" spans="1:13" s="12" customFormat="1" x14ac:dyDescent="0.2">
      <c r="A172" s="27" t="s">
        <v>347</v>
      </c>
      <c r="B172" s="27">
        <v>8315225</v>
      </c>
      <c r="C172" s="66" t="s">
        <v>348</v>
      </c>
      <c r="D172" s="29">
        <v>0</v>
      </c>
      <c r="E172" s="29">
        <v>0</v>
      </c>
      <c r="F172" s="29">
        <v>0</v>
      </c>
      <c r="G172" s="29">
        <v>1077000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f t="shared" si="36"/>
        <v>1077000</v>
      </c>
    </row>
    <row r="173" spans="1:13" s="12" customFormat="1" x14ac:dyDescent="0.2">
      <c r="A173" s="27" t="s">
        <v>349</v>
      </c>
      <c r="B173" s="27">
        <v>8315226</v>
      </c>
      <c r="C173" s="66" t="s">
        <v>350</v>
      </c>
      <c r="D173" s="29">
        <v>0</v>
      </c>
      <c r="E173" s="29">
        <v>0</v>
      </c>
      <c r="F173" s="29">
        <v>0</v>
      </c>
      <c r="G173" s="29">
        <v>2276000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f t="shared" si="36"/>
        <v>2276000</v>
      </c>
    </row>
    <row r="174" spans="1:13" s="12" customFormat="1" x14ac:dyDescent="0.2">
      <c r="A174" s="27" t="s">
        <v>351</v>
      </c>
      <c r="B174" s="27">
        <v>8315227</v>
      </c>
      <c r="C174" s="66" t="s">
        <v>352</v>
      </c>
      <c r="D174" s="29">
        <v>0</v>
      </c>
      <c r="E174" s="29">
        <v>0</v>
      </c>
      <c r="F174" s="29">
        <v>0</v>
      </c>
      <c r="G174" s="29">
        <v>1690000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f t="shared" si="36"/>
        <v>1690000</v>
      </c>
    </row>
    <row r="175" spans="1:13" s="12" customFormat="1" x14ac:dyDescent="0.2">
      <c r="A175" s="27" t="s">
        <v>353</v>
      </c>
      <c r="B175" s="27">
        <v>8315228</v>
      </c>
      <c r="C175" s="66" t="s">
        <v>354</v>
      </c>
      <c r="D175" s="29">
        <v>0</v>
      </c>
      <c r="E175" s="29">
        <v>0</v>
      </c>
      <c r="F175" s="29">
        <v>0</v>
      </c>
      <c r="G175" s="29">
        <v>2391000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f t="shared" si="36"/>
        <v>2391000</v>
      </c>
    </row>
    <row r="176" spans="1:13" s="12" customFormat="1" x14ac:dyDescent="0.2">
      <c r="A176" s="27" t="s">
        <v>355</v>
      </c>
      <c r="B176" s="27">
        <v>8315229</v>
      </c>
      <c r="C176" s="66" t="s">
        <v>356</v>
      </c>
      <c r="D176" s="29">
        <v>0</v>
      </c>
      <c r="E176" s="29">
        <v>0</v>
      </c>
      <c r="F176" s="29">
        <v>0</v>
      </c>
      <c r="G176" s="29">
        <v>993951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f t="shared" si="36"/>
        <v>993951</v>
      </c>
    </row>
    <row r="177" spans="1:13" s="12" customFormat="1" x14ac:dyDescent="0.2">
      <c r="A177" s="27" t="s">
        <v>357</v>
      </c>
      <c r="B177" s="27">
        <v>8315230</v>
      </c>
      <c r="C177" s="66" t="s">
        <v>358</v>
      </c>
      <c r="D177" s="29">
        <v>0</v>
      </c>
      <c r="E177" s="29">
        <v>0</v>
      </c>
      <c r="F177" s="29">
        <v>0</v>
      </c>
      <c r="G177" s="29">
        <v>1437000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f t="shared" si="36"/>
        <v>1437000</v>
      </c>
    </row>
    <row r="178" spans="1:13" s="12" customFormat="1" x14ac:dyDescent="0.2">
      <c r="A178" s="27"/>
      <c r="B178" s="27"/>
      <c r="C178" s="66" t="s">
        <v>359</v>
      </c>
      <c r="D178" s="29">
        <f t="shared" ref="D178:G178" si="42">SUM(D179)</f>
        <v>0</v>
      </c>
      <c r="E178" s="29">
        <f t="shared" si="42"/>
        <v>0</v>
      </c>
      <c r="F178" s="29">
        <f t="shared" si="42"/>
        <v>0</v>
      </c>
      <c r="G178" s="29">
        <f t="shared" si="42"/>
        <v>505600</v>
      </c>
      <c r="H178" s="29">
        <f>SUM(H179)</f>
        <v>0</v>
      </c>
      <c r="I178" s="29">
        <f>SUM(I179)</f>
        <v>0</v>
      </c>
      <c r="J178" s="29">
        <f>SUM(J179)</f>
        <v>0</v>
      </c>
      <c r="K178" s="29">
        <f>SUM(K179)</f>
        <v>0</v>
      </c>
      <c r="L178" s="29">
        <f>SUM(L179)</f>
        <v>108652</v>
      </c>
      <c r="M178" s="29">
        <f t="shared" si="36"/>
        <v>614252</v>
      </c>
    </row>
    <row r="179" spans="1:13" s="12" customFormat="1" x14ac:dyDescent="0.2">
      <c r="A179" s="27" t="s">
        <v>360</v>
      </c>
      <c r="B179" s="27">
        <v>8324115</v>
      </c>
      <c r="C179" s="66" t="s">
        <v>361</v>
      </c>
      <c r="D179" s="29">
        <v>0</v>
      </c>
      <c r="E179" s="29">
        <v>0</v>
      </c>
      <c r="F179" s="29">
        <v>0</v>
      </c>
      <c r="G179" s="29">
        <v>505600</v>
      </c>
      <c r="H179" s="29">
        <v>0</v>
      </c>
      <c r="I179" s="29">
        <v>0</v>
      </c>
      <c r="J179" s="29">
        <v>0</v>
      </c>
      <c r="K179" s="29">
        <v>0</v>
      </c>
      <c r="L179" s="29">
        <v>108652</v>
      </c>
      <c r="M179" s="29">
        <f t="shared" si="36"/>
        <v>614252</v>
      </c>
    </row>
    <row r="180" spans="1:13" s="12" customFormat="1" x14ac:dyDescent="0.2">
      <c r="A180" s="27"/>
      <c r="B180" s="27"/>
      <c r="C180" s="66" t="s">
        <v>362</v>
      </c>
      <c r="D180" s="29">
        <f>SUM(D181:D189)</f>
        <v>0</v>
      </c>
      <c r="E180" s="29">
        <f t="shared" ref="E180:L180" si="43">SUM(E181:E189)</f>
        <v>0</v>
      </c>
      <c r="F180" s="29">
        <f t="shared" si="43"/>
        <v>0</v>
      </c>
      <c r="G180" s="29">
        <f t="shared" si="43"/>
        <v>0</v>
      </c>
      <c r="H180" s="29">
        <f t="shared" si="43"/>
        <v>41965486</v>
      </c>
      <c r="I180" s="29">
        <f t="shared" si="43"/>
        <v>0</v>
      </c>
      <c r="J180" s="29">
        <f t="shared" si="43"/>
        <v>0</v>
      </c>
      <c r="K180" s="29">
        <f t="shared" si="43"/>
        <v>0</v>
      </c>
      <c r="L180" s="29">
        <f t="shared" si="43"/>
        <v>0</v>
      </c>
      <c r="M180" s="29">
        <f t="shared" si="36"/>
        <v>41965486</v>
      </c>
    </row>
    <row r="181" spans="1:13" s="12" customFormat="1" x14ac:dyDescent="0.2">
      <c r="A181" s="27">
        <v>2325080107</v>
      </c>
      <c r="B181" s="27">
        <v>8322114</v>
      </c>
      <c r="C181" s="66" t="s">
        <v>363</v>
      </c>
      <c r="D181" s="29">
        <v>0</v>
      </c>
      <c r="E181" s="29">
        <v>0</v>
      </c>
      <c r="F181" s="29">
        <v>0</v>
      </c>
      <c r="G181" s="29">
        <v>0</v>
      </c>
      <c r="H181" s="29">
        <v>2000000</v>
      </c>
      <c r="I181" s="29">
        <v>0</v>
      </c>
      <c r="J181" s="29">
        <v>0</v>
      </c>
      <c r="K181" s="29">
        <v>0</v>
      </c>
      <c r="L181" s="29">
        <v>0</v>
      </c>
      <c r="M181" s="29">
        <f t="shared" si="36"/>
        <v>2000000</v>
      </c>
    </row>
    <row r="182" spans="1:13" s="12" customFormat="1" x14ac:dyDescent="0.2">
      <c r="A182" s="27">
        <v>2325080108</v>
      </c>
      <c r="B182" s="27">
        <v>8322115</v>
      </c>
      <c r="C182" s="66" t="s">
        <v>364</v>
      </c>
      <c r="D182" s="29">
        <v>0</v>
      </c>
      <c r="E182" s="29">
        <v>0</v>
      </c>
      <c r="F182" s="29">
        <v>0</v>
      </c>
      <c r="G182" s="29">
        <v>0</v>
      </c>
      <c r="H182" s="29">
        <v>3500000</v>
      </c>
      <c r="I182" s="29">
        <v>0</v>
      </c>
      <c r="J182" s="29">
        <v>0</v>
      </c>
      <c r="K182" s="29">
        <v>0</v>
      </c>
      <c r="L182" s="29">
        <v>0</v>
      </c>
      <c r="M182" s="29">
        <f t="shared" si="36"/>
        <v>3500000</v>
      </c>
    </row>
    <row r="183" spans="1:13" s="12" customFormat="1" x14ac:dyDescent="0.2">
      <c r="A183" s="27">
        <v>2325080109</v>
      </c>
      <c r="B183" s="27">
        <v>8322116</v>
      </c>
      <c r="C183" s="66" t="s">
        <v>365</v>
      </c>
      <c r="D183" s="29">
        <v>0</v>
      </c>
      <c r="E183" s="29">
        <v>0</v>
      </c>
      <c r="F183" s="29">
        <v>0</v>
      </c>
      <c r="G183" s="29">
        <v>0</v>
      </c>
      <c r="H183" s="29">
        <v>500000</v>
      </c>
      <c r="I183" s="29">
        <v>0</v>
      </c>
      <c r="J183" s="29">
        <v>0</v>
      </c>
      <c r="K183" s="29">
        <v>0</v>
      </c>
      <c r="L183" s="29">
        <v>0</v>
      </c>
      <c r="M183" s="29">
        <f t="shared" si="36"/>
        <v>500000</v>
      </c>
    </row>
    <row r="184" spans="1:13" s="12" customFormat="1" x14ac:dyDescent="0.2">
      <c r="A184" s="27">
        <v>2325080110</v>
      </c>
      <c r="B184" s="27">
        <v>8322117</v>
      </c>
      <c r="C184" s="66" t="s">
        <v>366</v>
      </c>
      <c r="D184" s="29">
        <v>0</v>
      </c>
      <c r="E184" s="29">
        <v>0</v>
      </c>
      <c r="F184" s="29">
        <v>0</v>
      </c>
      <c r="G184" s="29">
        <v>0</v>
      </c>
      <c r="H184" s="29">
        <v>1689369</v>
      </c>
      <c r="I184" s="29">
        <v>0</v>
      </c>
      <c r="J184" s="29">
        <v>0</v>
      </c>
      <c r="K184" s="29">
        <v>0</v>
      </c>
      <c r="L184" s="29">
        <v>0</v>
      </c>
      <c r="M184" s="29">
        <f t="shared" si="36"/>
        <v>1689369</v>
      </c>
    </row>
    <row r="185" spans="1:13" s="12" customFormat="1" x14ac:dyDescent="0.2">
      <c r="A185" s="27">
        <v>2325080118</v>
      </c>
      <c r="B185" s="27">
        <v>8322122</v>
      </c>
      <c r="C185" s="66" t="s">
        <v>367</v>
      </c>
      <c r="D185" s="29">
        <v>0</v>
      </c>
      <c r="E185" s="29">
        <v>0</v>
      </c>
      <c r="F185" s="29">
        <v>0</v>
      </c>
      <c r="G185" s="29">
        <v>0</v>
      </c>
      <c r="H185" s="29">
        <v>2500000</v>
      </c>
      <c r="I185" s="29">
        <v>0</v>
      </c>
      <c r="J185" s="29">
        <v>0</v>
      </c>
      <c r="K185" s="29">
        <v>0</v>
      </c>
      <c r="L185" s="29">
        <v>0</v>
      </c>
      <c r="M185" s="29">
        <f t="shared" si="36"/>
        <v>2500000</v>
      </c>
    </row>
    <row r="186" spans="1:13" s="12" customFormat="1" x14ac:dyDescent="0.2">
      <c r="A186" s="27">
        <v>2325080119</v>
      </c>
      <c r="B186" s="27">
        <v>8322123</v>
      </c>
      <c r="C186" s="66" t="s">
        <v>368</v>
      </c>
      <c r="D186" s="29">
        <v>0</v>
      </c>
      <c r="E186" s="29">
        <v>0</v>
      </c>
      <c r="F186" s="29">
        <v>0</v>
      </c>
      <c r="G186" s="29">
        <v>0</v>
      </c>
      <c r="H186" s="29">
        <v>3831162</v>
      </c>
      <c r="I186" s="29">
        <v>0</v>
      </c>
      <c r="J186" s="29">
        <v>0</v>
      </c>
      <c r="K186" s="29">
        <v>0</v>
      </c>
      <c r="L186" s="29">
        <v>0</v>
      </c>
      <c r="M186" s="29">
        <f t="shared" si="36"/>
        <v>3831162</v>
      </c>
    </row>
    <row r="187" spans="1:13" s="12" customFormat="1" x14ac:dyDescent="0.2">
      <c r="A187" s="27">
        <v>2325080116</v>
      </c>
      <c r="B187" s="27">
        <v>8322125</v>
      </c>
      <c r="C187" s="66" t="s">
        <v>369</v>
      </c>
      <c r="D187" s="29">
        <v>0</v>
      </c>
      <c r="E187" s="29">
        <v>0</v>
      </c>
      <c r="F187" s="29">
        <v>0</v>
      </c>
      <c r="G187" s="29">
        <v>0</v>
      </c>
      <c r="H187" s="29">
        <v>1365762</v>
      </c>
      <c r="I187" s="29">
        <v>0</v>
      </c>
      <c r="J187" s="29">
        <v>0</v>
      </c>
      <c r="K187" s="29">
        <v>0</v>
      </c>
      <c r="L187" s="29">
        <v>0</v>
      </c>
      <c r="M187" s="29">
        <f t="shared" si="36"/>
        <v>1365762</v>
      </c>
    </row>
    <row r="188" spans="1:13" s="12" customFormat="1" x14ac:dyDescent="0.2">
      <c r="A188" s="27">
        <v>2325080122</v>
      </c>
      <c r="B188" s="27">
        <v>8322126</v>
      </c>
      <c r="C188" s="66" t="s">
        <v>370</v>
      </c>
      <c r="D188" s="29">
        <v>0</v>
      </c>
      <c r="E188" s="29">
        <v>0</v>
      </c>
      <c r="F188" s="29">
        <v>0</v>
      </c>
      <c r="G188" s="29">
        <v>0</v>
      </c>
      <c r="H188" s="29">
        <v>23492314</v>
      </c>
      <c r="I188" s="29">
        <v>0</v>
      </c>
      <c r="J188" s="29">
        <v>0</v>
      </c>
      <c r="K188" s="29">
        <v>0</v>
      </c>
      <c r="L188" s="29">
        <v>0</v>
      </c>
      <c r="M188" s="29">
        <f t="shared" si="36"/>
        <v>23492314</v>
      </c>
    </row>
    <row r="189" spans="1:13" s="12" customFormat="1" x14ac:dyDescent="0.2">
      <c r="A189" s="27" t="s">
        <v>371</v>
      </c>
      <c r="B189" s="27">
        <v>8322127</v>
      </c>
      <c r="C189" s="66" t="s">
        <v>372</v>
      </c>
      <c r="D189" s="29">
        <v>0</v>
      </c>
      <c r="E189" s="29">
        <v>0</v>
      </c>
      <c r="F189" s="29">
        <v>0</v>
      </c>
      <c r="G189" s="29">
        <v>0</v>
      </c>
      <c r="H189" s="29">
        <v>3086879</v>
      </c>
      <c r="I189" s="29">
        <v>0</v>
      </c>
      <c r="J189" s="29">
        <v>0</v>
      </c>
      <c r="K189" s="29">
        <v>0</v>
      </c>
      <c r="L189" s="29">
        <v>0</v>
      </c>
      <c r="M189" s="29">
        <f t="shared" si="36"/>
        <v>3086879</v>
      </c>
    </row>
    <row r="190" spans="1:13" s="24" customFormat="1" x14ac:dyDescent="0.2">
      <c r="A190" s="44"/>
      <c r="B190" s="44"/>
      <c r="C190" s="68" t="s">
        <v>373</v>
      </c>
      <c r="D190" s="59">
        <f>SUM(D191:D192)</f>
        <v>0</v>
      </c>
      <c r="E190" s="59">
        <f t="shared" ref="E190:L190" si="44">SUM(E191:E192)</f>
        <v>0</v>
      </c>
      <c r="F190" s="59">
        <f t="shared" si="44"/>
        <v>0</v>
      </c>
      <c r="G190" s="59">
        <f t="shared" si="44"/>
        <v>0</v>
      </c>
      <c r="H190" s="59">
        <f t="shared" si="44"/>
        <v>0</v>
      </c>
      <c r="I190" s="59">
        <f t="shared" si="44"/>
        <v>1400000</v>
      </c>
      <c r="J190" s="59">
        <f t="shared" si="44"/>
        <v>0</v>
      </c>
      <c r="K190" s="59">
        <f t="shared" si="44"/>
        <v>0</v>
      </c>
      <c r="L190" s="59">
        <f t="shared" si="44"/>
        <v>1000000</v>
      </c>
      <c r="M190" s="59">
        <f t="shared" si="36"/>
        <v>2400000</v>
      </c>
    </row>
    <row r="191" spans="1:13" s="12" customFormat="1" x14ac:dyDescent="0.2">
      <c r="A191" s="27" t="s">
        <v>374</v>
      </c>
      <c r="B191" s="27" t="s">
        <v>375</v>
      </c>
      <c r="C191" s="66" t="s">
        <v>376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1400000</v>
      </c>
      <c r="J191" s="29">
        <v>0</v>
      </c>
      <c r="K191" s="29">
        <v>0</v>
      </c>
      <c r="L191" s="29">
        <v>0</v>
      </c>
      <c r="M191" s="29">
        <f t="shared" si="36"/>
        <v>1400000</v>
      </c>
    </row>
    <row r="192" spans="1:13" s="12" customFormat="1" x14ac:dyDescent="0.2">
      <c r="A192" s="27" t="s">
        <v>377</v>
      </c>
      <c r="B192" s="27" t="s">
        <v>378</v>
      </c>
      <c r="C192" s="66" t="s">
        <v>379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1000000</v>
      </c>
      <c r="M192" s="29">
        <f t="shared" si="36"/>
        <v>1000000</v>
      </c>
    </row>
    <row r="193" spans="1:13" s="24" customFormat="1" x14ac:dyDescent="0.2">
      <c r="A193" s="44"/>
      <c r="B193" s="44"/>
      <c r="C193" s="68" t="s">
        <v>380</v>
      </c>
      <c r="D193" s="59">
        <f>SUM(D194:D198)</f>
        <v>0</v>
      </c>
      <c r="E193" s="59">
        <f t="shared" ref="E193:L193" si="45">SUM(E194:E198)</f>
        <v>0</v>
      </c>
      <c r="F193" s="59">
        <f t="shared" si="45"/>
        <v>0</v>
      </c>
      <c r="G193" s="59">
        <f t="shared" si="45"/>
        <v>0</v>
      </c>
      <c r="H193" s="59">
        <f t="shared" si="45"/>
        <v>3745390</v>
      </c>
      <c r="I193" s="59">
        <f t="shared" si="45"/>
        <v>5618084</v>
      </c>
      <c r="J193" s="59">
        <f t="shared" si="45"/>
        <v>66320825</v>
      </c>
      <c r="K193" s="59">
        <f t="shared" si="45"/>
        <v>45899511</v>
      </c>
      <c r="L193" s="59">
        <f t="shared" si="45"/>
        <v>11292949</v>
      </c>
      <c r="M193" s="59">
        <f t="shared" si="36"/>
        <v>132876759</v>
      </c>
    </row>
    <row r="194" spans="1:13" s="12" customFormat="1" x14ac:dyDescent="0.2">
      <c r="A194" s="27" t="s">
        <v>381</v>
      </c>
      <c r="B194" s="27" t="s">
        <v>382</v>
      </c>
      <c r="C194" s="66" t="s">
        <v>383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9746856</v>
      </c>
      <c r="K194" s="29">
        <v>4240144</v>
      </c>
      <c r="L194" s="29">
        <v>0</v>
      </c>
      <c r="M194" s="29">
        <f t="shared" si="36"/>
        <v>13987000</v>
      </c>
    </row>
    <row r="195" spans="1:13" s="12" customFormat="1" x14ac:dyDescent="0.2">
      <c r="A195" s="27" t="s">
        <v>384</v>
      </c>
      <c r="B195" s="27" t="s">
        <v>385</v>
      </c>
      <c r="C195" s="66" t="s">
        <v>386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420000</v>
      </c>
      <c r="K195" s="29">
        <v>4400000</v>
      </c>
      <c r="L195" s="29">
        <v>0</v>
      </c>
      <c r="M195" s="29">
        <f t="shared" si="36"/>
        <v>4820000</v>
      </c>
    </row>
    <row r="196" spans="1:13" s="12" customFormat="1" x14ac:dyDescent="0.2">
      <c r="A196" s="27" t="s">
        <v>387</v>
      </c>
      <c r="B196" s="27" t="s">
        <v>388</v>
      </c>
      <c r="C196" s="66" t="s">
        <v>389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50535885</v>
      </c>
      <c r="K196" s="29">
        <v>3091425</v>
      </c>
      <c r="L196" s="29">
        <v>3186015</v>
      </c>
      <c r="M196" s="29">
        <f t="shared" si="36"/>
        <v>56813325</v>
      </c>
    </row>
    <row r="197" spans="1:13" s="12" customFormat="1" x14ac:dyDescent="0.2">
      <c r="A197" s="27" t="s">
        <v>390</v>
      </c>
      <c r="B197" s="27" t="s">
        <v>391</v>
      </c>
      <c r="C197" s="66" t="s">
        <v>392</v>
      </c>
      <c r="D197" s="29">
        <v>0</v>
      </c>
      <c r="E197" s="29">
        <v>0</v>
      </c>
      <c r="F197" s="29">
        <v>0</v>
      </c>
      <c r="G197" s="29">
        <v>0</v>
      </c>
      <c r="H197" s="29">
        <v>3745390</v>
      </c>
      <c r="I197" s="29">
        <v>5618084</v>
      </c>
      <c r="J197" s="29">
        <v>5618084</v>
      </c>
      <c r="K197" s="29">
        <v>13004425</v>
      </c>
      <c r="L197" s="29">
        <v>0</v>
      </c>
      <c r="M197" s="29">
        <f t="shared" ref="M197:M253" si="46">SUM(D197:L197)</f>
        <v>27985983</v>
      </c>
    </row>
    <row r="198" spans="1:13" s="12" customFormat="1" x14ac:dyDescent="0.2">
      <c r="A198" s="27" t="s">
        <v>393</v>
      </c>
      <c r="B198" s="27" t="s">
        <v>394</v>
      </c>
      <c r="C198" s="66" t="s">
        <v>395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21163517</v>
      </c>
      <c r="L198" s="29">
        <v>8106934</v>
      </c>
      <c r="M198" s="29">
        <f t="shared" si="46"/>
        <v>29270451</v>
      </c>
    </row>
    <row r="199" spans="1:13" s="12" customFormat="1" x14ac:dyDescent="0.2">
      <c r="A199" s="27"/>
      <c r="B199" s="27"/>
      <c r="C199" s="66" t="s">
        <v>396</v>
      </c>
      <c r="D199" s="29">
        <f>SUM(D200)</f>
        <v>0</v>
      </c>
      <c r="E199" s="29">
        <f t="shared" ref="E199:L199" si="47">SUM(E200)</f>
        <v>0</v>
      </c>
      <c r="F199" s="29">
        <f t="shared" si="47"/>
        <v>0</v>
      </c>
      <c r="G199" s="29">
        <f t="shared" si="47"/>
        <v>1649000</v>
      </c>
      <c r="H199" s="29">
        <f t="shared" si="47"/>
        <v>0</v>
      </c>
      <c r="I199" s="29">
        <f t="shared" si="47"/>
        <v>0</v>
      </c>
      <c r="J199" s="29">
        <f t="shared" si="47"/>
        <v>0</v>
      </c>
      <c r="K199" s="29">
        <f t="shared" si="47"/>
        <v>0</v>
      </c>
      <c r="L199" s="29">
        <f t="shared" si="47"/>
        <v>0</v>
      </c>
      <c r="M199" s="29">
        <f t="shared" si="46"/>
        <v>1649000</v>
      </c>
    </row>
    <row r="200" spans="1:13" s="12" customFormat="1" x14ac:dyDescent="0.2">
      <c r="A200" s="27" t="s">
        <v>397</v>
      </c>
      <c r="B200" s="27" t="s">
        <v>398</v>
      </c>
      <c r="C200" s="66" t="s">
        <v>399</v>
      </c>
      <c r="D200" s="29">
        <v>0</v>
      </c>
      <c r="E200" s="29">
        <v>0</v>
      </c>
      <c r="F200" s="29">
        <v>0</v>
      </c>
      <c r="G200" s="29">
        <v>1649000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f t="shared" si="46"/>
        <v>1649000</v>
      </c>
    </row>
    <row r="201" spans="1:13" s="12" customFormat="1" x14ac:dyDescent="0.2">
      <c r="A201" s="27"/>
      <c r="B201" s="27"/>
      <c r="C201" s="63" t="s">
        <v>400</v>
      </c>
      <c r="D201" s="59">
        <f t="shared" ref="D201:L201" si="48">D202+D223+D215</f>
        <v>92023479</v>
      </c>
      <c r="E201" s="59">
        <f t="shared" si="48"/>
        <v>84165652</v>
      </c>
      <c r="F201" s="59">
        <f t="shared" si="48"/>
        <v>87731601</v>
      </c>
      <c r="G201" s="59">
        <f t="shared" si="48"/>
        <v>99181475</v>
      </c>
      <c r="H201" s="59">
        <f t="shared" si="48"/>
        <v>152929782</v>
      </c>
      <c r="I201" s="59">
        <f t="shared" si="48"/>
        <v>84586759</v>
      </c>
      <c r="J201" s="59">
        <f t="shared" si="48"/>
        <v>119396748</v>
      </c>
      <c r="K201" s="59">
        <f t="shared" si="48"/>
        <v>92386261</v>
      </c>
      <c r="L201" s="59">
        <f t="shared" si="48"/>
        <v>86078190</v>
      </c>
      <c r="M201" s="59">
        <f t="shared" si="46"/>
        <v>898479947</v>
      </c>
    </row>
    <row r="202" spans="1:13" s="24" customFormat="1" x14ac:dyDescent="0.2">
      <c r="A202" s="27"/>
      <c r="B202" s="27"/>
      <c r="C202" s="66" t="s">
        <v>401</v>
      </c>
      <c r="D202" s="29">
        <f t="shared" ref="D202:J202" si="49">SUM(D203:D214)</f>
        <v>78437853</v>
      </c>
      <c r="E202" s="29">
        <f t="shared" si="49"/>
        <v>72788303</v>
      </c>
      <c r="F202" s="29">
        <f t="shared" si="49"/>
        <v>65898518</v>
      </c>
      <c r="G202" s="29">
        <f t="shared" si="49"/>
        <v>86099968</v>
      </c>
      <c r="H202" s="29">
        <f t="shared" si="49"/>
        <v>62972984</v>
      </c>
      <c r="I202" s="29">
        <f t="shared" si="49"/>
        <v>67269807</v>
      </c>
      <c r="J202" s="29">
        <f t="shared" si="49"/>
        <v>67509498</v>
      </c>
      <c r="K202" s="29">
        <f t="shared" ref="K202" si="50">SUM(K203:K214)</f>
        <v>70279756</v>
      </c>
      <c r="L202" s="29">
        <f>SUM(L203:L214)</f>
        <v>67609805</v>
      </c>
      <c r="M202" s="29">
        <f t="shared" si="46"/>
        <v>638866492</v>
      </c>
    </row>
    <row r="203" spans="1:13" s="12" customFormat="1" x14ac:dyDescent="0.2">
      <c r="A203" s="27" t="s">
        <v>402</v>
      </c>
      <c r="B203" s="27" t="s">
        <v>403</v>
      </c>
      <c r="C203" s="66" t="s">
        <v>404</v>
      </c>
      <c r="D203" s="29">
        <v>40787</v>
      </c>
      <c r="E203" s="29">
        <v>21336</v>
      </c>
      <c r="F203" s="29">
        <v>29872</v>
      </c>
      <c r="G203" s="29">
        <v>27242</v>
      </c>
      <c r="H203" s="29">
        <v>31550</v>
      </c>
      <c r="I203" s="29">
        <v>20868</v>
      </c>
      <c r="J203" s="29">
        <v>72045</v>
      </c>
      <c r="K203" s="29">
        <v>30317</v>
      </c>
      <c r="L203" s="29">
        <v>10320</v>
      </c>
      <c r="M203" s="29">
        <f t="shared" si="46"/>
        <v>284337</v>
      </c>
    </row>
    <row r="204" spans="1:13" s="12" customFormat="1" x14ac:dyDescent="0.2">
      <c r="A204" s="27" t="s">
        <v>114</v>
      </c>
      <c r="B204" s="27">
        <v>8401120</v>
      </c>
      <c r="C204" s="28" t="s">
        <v>405</v>
      </c>
      <c r="D204" s="29">
        <v>10920531</v>
      </c>
      <c r="E204" s="29">
        <v>10920531</v>
      </c>
      <c r="F204" s="29">
        <v>10920531</v>
      </c>
      <c r="G204" s="29">
        <v>10920531</v>
      </c>
      <c r="H204" s="29">
        <v>10920531</v>
      </c>
      <c r="I204" s="29">
        <v>10920531</v>
      </c>
      <c r="J204" s="29">
        <v>10920531</v>
      </c>
      <c r="K204" s="29">
        <v>10920531</v>
      </c>
      <c r="L204" s="29">
        <v>10920531</v>
      </c>
      <c r="M204" s="29">
        <f t="shared" si="46"/>
        <v>98284779</v>
      </c>
    </row>
    <row r="205" spans="1:13" s="12" customFormat="1" x14ac:dyDescent="0.2">
      <c r="A205" s="27" t="s">
        <v>402</v>
      </c>
      <c r="B205" s="27" t="s">
        <v>406</v>
      </c>
      <c r="C205" s="66" t="s">
        <v>407</v>
      </c>
      <c r="D205" s="29">
        <v>58535989</v>
      </c>
      <c r="E205" s="29">
        <v>51456941</v>
      </c>
      <c r="F205" s="29">
        <v>42367425</v>
      </c>
      <c r="G205" s="29">
        <v>49263706</v>
      </c>
      <c r="H205" s="29">
        <v>40191979</v>
      </c>
      <c r="I205" s="29">
        <v>43476143</v>
      </c>
      <c r="J205" s="29">
        <v>42641750</v>
      </c>
      <c r="K205" s="29">
        <v>46113390</v>
      </c>
      <c r="L205" s="29">
        <v>43935498</v>
      </c>
      <c r="M205" s="29">
        <f t="shared" si="46"/>
        <v>417982821</v>
      </c>
    </row>
    <row r="206" spans="1:13" s="12" customFormat="1" x14ac:dyDescent="0.2">
      <c r="A206" s="27" t="s">
        <v>114</v>
      </c>
      <c r="B206" s="27">
        <v>8401121</v>
      </c>
      <c r="C206" s="66" t="s">
        <v>408</v>
      </c>
      <c r="D206" s="29">
        <v>2574874</v>
      </c>
      <c r="E206" s="29">
        <v>2655955</v>
      </c>
      <c r="F206" s="29">
        <v>3731001</v>
      </c>
      <c r="G206" s="29">
        <v>2186477</v>
      </c>
      <c r="H206" s="29">
        <v>2329915</v>
      </c>
      <c r="I206" s="29">
        <v>3943629</v>
      </c>
      <c r="J206" s="29">
        <v>3883557</v>
      </c>
      <c r="K206" s="29">
        <v>3180225</v>
      </c>
      <c r="L206" s="29">
        <v>2934239</v>
      </c>
      <c r="M206" s="29">
        <f t="shared" si="46"/>
        <v>27419872</v>
      </c>
    </row>
    <row r="207" spans="1:13" s="12" customFormat="1" x14ac:dyDescent="0.2">
      <c r="A207" s="27" t="s">
        <v>402</v>
      </c>
      <c r="B207" s="27" t="s">
        <v>409</v>
      </c>
      <c r="C207" s="66" t="s">
        <v>410</v>
      </c>
      <c r="D207" s="29">
        <v>4409</v>
      </c>
      <c r="E207" s="29">
        <v>151776</v>
      </c>
      <c r="F207" s="29">
        <v>202230</v>
      </c>
      <c r="G207" s="29">
        <v>61314</v>
      </c>
      <c r="H207" s="29">
        <v>359678</v>
      </c>
      <c r="I207" s="29">
        <v>116633</v>
      </c>
      <c r="J207" s="29">
        <v>479917</v>
      </c>
      <c r="K207" s="29">
        <v>0</v>
      </c>
      <c r="L207" s="29">
        <v>25154</v>
      </c>
      <c r="M207" s="29">
        <f t="shared" si="46"/>
        <v>1401111</v>
      </c>
    </row>
    <row r="208" spans="1:13" s="12" customFormat="1" x14ac:dyDescent="0.2">
      <c r="A208" s="27" t="s">
        <v>402</v>
      </c>
      <c r="B208" s="27" t="s">
        <v>411</v>
      </c>
      <c r="C208" s="66" t="s">
        <v>412</v>
      </c>
      <c r="D208" s="29">
        <v>299479</v>
      </c>
      <c r="E208" s="29">
        <v>597864</v>
      </c>
      <c r="F208" s="29">
        <v>1243026</v>
      </c>
      <c r="G208" s="29">
        <v>115485</v>
      </c>
      <c r="H208" s="29">
        <v>665061</v>
      </c>
      <c r="I208" s="29">
        <v>19156</v>
      </c>
      <c r="J208" s="29">
        <v>526952</v>
      </c>
      <c r="K208" s="29">
        <v>10371</v>
      </c>
      <c r="L208" s="29">
        <v>67198</v>
      </c>
      <c r="M208" s="29">
        <f t="shared" si="46"/>
        <v>3544592</v>
      </c>
    </row>
    <row r="209" spans="1:13" s="12" customFormat="1" x14ac:dyDescent="0.2">
      <c r="A209" s="27" t="s">
        <v>402</v>
      </c>
      <c r="B209" s="27" t="s">
        <v>413</v>
      </c>
      <c r="C209" s="66" t="s">
        <v>414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f t="shared" si="46"/>
        <v>0</v>
      </c>
    </row>
    <row r="210" spans="1:13" s="12" customFormat="1" x14ac:dyDescent="0.2">
      <c r="A210" s="27" t="s">
        <v>402</v>
      </c>
      <c r="B210" s="27" t="s">
        <v>415</v>
      </c>
      <c r="C210" s="66" t="s">
        <v>416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f t="shared" si="46"/>
        <v>0</v>
      </c>
    </row>
    <row r="211" spans="1:13" s="12" customFormat="1" x14ac:dyDescent="0.2">
      <c r="A211" s="27" t="s">
        <v>402</v>
      </c>
      <c r="B211" s="27" t="s">
        <v>417</v>
      </c>
      <c r="C211" s="66" t="s">
        <v>418</v>
      </c>
      <c r="D211" s="29">
        <v>948</v>
      </c>
      <c r="E211" s="29">
        <v>404</v>
      </c>
      <c r="F211" s="29">
        <v>1030</v>
      </c>
      <c r="G211" s="29">
        <v>3532</v>
      </c>
      <c r="H211" s="29">
        <v>1048</v>
      </c>
      <c r="I211" s="29">
        <v>942</v>
      </c>
      <c r="J211" s="29">
        <v>423</v>
      </c>
      <c r="K211" s="29">
        <v>876</v>
      </c>
      <c r="L211" s="29">
        <v>943</v>
      </c>
      <c r="M211" s="29">
        <f t="shared" si="46"/>
        <v>10146</v>
      </c>
    </row>
    <row r="212" spans="1:13" s="12" customFormat="1" x14ac:dyDescent="0.2">
      <c r="A212" s="27" t="s">
        <v>402</v>
      </c>
      <c r="B212" s="27" t="s">
        <v>419</v>
      </c>
      <c r="C212" s="66" t="s">
        <v>420</v>
      </c>
      <c r="D212" s="29">
        <v>972</v>
      </c>
      <c r="E212" s="29">
        <v>350</v>
      </c>
      <c r="F212" s="29">
        <v>897</v>
      </c>
      <c r="G212" s="29">
        <v>1373</v>
      </c>
      <c r="H212" s="29">
        <v>274</v>
      </c>
      <c r="I212" s="29">
        <v>327</v>
      </c>
      <c r="J212" s="29">
        <v>229</v>
      </c>
      <c r="K212" s="29">
        <v>403</v>
      </c>
      <c r="L212" s="29">
        <v>189</v>
      </c>
      <c r="M212" s="29">
        <f t="shared" si="46"/>
        <v>5014</v>
      </c>
    </row>
    <row r="213" spans="1:13" s="12" customFormat="1" x14ac:dyDescent="0.2">
      <c r="A213" s="27" t="s">
        <v>402</v>
      </c>
      <c r="B213" s="27" t="s">
        <v>421</v>
      </c>
      <c r="C213" s="66" t="s">
        <v>422</v>
      </c>
      <c r="D213" s="29">
        <v>6059864</v>
      </c>
      <c r="E213" s="29">
        <v>6983146</v>
      </c>
      <c r="F213" s="29">
        <v>7402506</v>
      </c>
      <c r="G213" s="29">
        <v>23520308</v>
      </c>
      <c r="H213" s="29">
        <v>8472948</v>
      </c>
      <c r="I213" s="29">
        <v>8771578</v>
      </c>
      <c r="J213" s="29">
        <v>8984094</v>
      </c>
      <c r="K213" s="29">
        <v>10023643</v>
      </c>
      <c r="L213" s="29">
        <v>9715733</v>
      </c>
      <c r="M213" s="29">
        <f t="shared" si="46"/>
        <v>89933820</v>
      </c>
    </row>
    <row r="214" spans="1:13" s="12" customFormat="1" x14ac:dyDescent="0.2">
      <c r="A214" s="27" t="s">
        <v>402</v>
      </c>
      <c r="B214" s="27" t="s">
        <v>423</v>
      </c>
      <c r="C214" s="66" t="s">
        <v>424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f t="shared" si="46"/>
        <v>0</v>
      </c>
    </row>
    <row r="215" spans="1:13" s="24" customFormat="1" x14ac:dyDescent="0.2">
      <c r="A215" s="27"/>
      <c r="B215" s="27"/>
      <c r="C215" s="66" t="s">
        <v>425</v>
      </c>
      <c r="D215" s="29">
        <f t="shared" ref="D215:L215" si="51">SUM(D216:D222)</f>
        <v>11292537</v>
      </c>
      <c r="E215" s="29">
        <f t="shared" si="51"/>
        <v>9134331</v>
      </c>
      <c r="F215" s="29">
        <f t="shared" si="51"/>
        <v>18980885</v>
      </c>
      <c r="G215" s="29">
        <f t="shared" si="51"/>
        <v>11101539</v>
      </c>
      <c r="H215" s="29">
        <f t="shared" si="51"/>
        <v>87709645</v>
      </c>
      <c r="I215" s="29">
        <f t="shared" si="51"/>
        <v>14849927</v>
      </c>
      <c r="J215" s="29">
        <f t="shared" si="51"/>
        <v>49836051</v>
      </c>
      <c r="K215" s="29">
        <f t="shared" si="51"/>
        <v>20499509</v>
      </c>
      <c r="L215" s="29">
        <f t="shared" si="51"/>
        <v>16486442</v>
      </c>
      <c r="M215" s="29">
        <f t="shared" si="46"/>
        <v>239890866</v>
      </c>
    </row>
    <row r="216" spans="1:13" s="12" customFormat="1" x14ac:dyDescent="0.2">
      <c r="A216" s="27" t="s">
        <v>402</v>
      </c>
      <c r="B216" s="27" t="s">
        <v>426</v>
      </c>
      <c r="C216" s="66" t="s">
        <v>427</v>
      </c>
      <c r="D216" s="29">
        <v>2705245</v>
      </c>
      <c r="E216" s="29">
        <v>3777083</v>
      </c>
      <c r="F216" s="29">
        <v>6439283</v>
      </c>
      <c r="G216" s="29">
        <v>4397610</v>
      </c>
      <c r="H216" s="29">
        <v>3086613</v>
      </c>
      <c r="I216" s="29">
        <v>2740554</v>
      </c>
      <c r="J216" s="29">
        <v>2256377</v>
      </c>
      <c r="K216" s="29">
        <v>1913088</v>
      </c>
      <c r="L216" s="29">
        <v>1477212</v>
      </c>
      <c r="M216" s="29">
        <f t="shared" si="46"/>
        <v>28793065</v>
      </c>
    </row>
    <row r="217" spans="1:13" s="12" customFormat="1" x14ac:dyDescent="0.2">
      <c r="A217" s="27" t="s">
        <v>402</v>
      </c>
      <c r="B217" s="27" t="s">
        <v>428</v>
      </c>
      <c r="C217" s="66" t="s">
        <v>429</v>
      </c>
      <c r="D217" s="29">
        <v>5648485</v>
      </c>
      <c r="E217" s="29">
        <v>2447627</v>
      </c>
      <c r="F217" s="29">
        <v>4711146</v>
      </c>
      <c r="G217" s="29">
        <v>5331004</v>
      </c>
      <c r="H217" s="29">
        <v>79008556</v>
      </c>
      <c r="I217" s="29">
        <v>5923265</v>
      </c>
      <c r="J217" s="29">
        <v>38252217</v>
      </c>
      <c r="K217" s="29">
        <v>12512050</v>
      </c>
      <c r="L217" s="29">
        <v>12654832</v>
      </c>
      <c r="M217" s="29">
        <f t="shared" si="46"/>
        <v>166489182</v>
      </c>
    </row>
    <row r="218" spans="1:13" s="12" customFormat="1" x14ac:dyDescent="0.2">
      <c r="A218" s="27" t="s">
        <v>430</v>
      </c>
      <c r="B218" s="27" t="s">
        <v>431</v>
      </c>
      <c r="C218" s="66" t="s">
        <v>432</v>
      </c>
      <c r="D218" s="29">
        <v>221012</v>
      </c>
      <c r="E218" s="29">
        <v>449588</v>
      </c>
      <c r="F218" s="29">
        <v>1856522</v>
      </c>
      <c r="G218" s="29">
        <v>393997</v>
      </c>
      <c r="H218" s="29">
        <v>125667</v>
      </c>
      <c r="I218" s="29">
        <v>337162</v>
      </c>
      <c r="J218" s="29">
        <v>186306</v>
      </c>
      <c r="K218" s="29">
        <v>301181</v>
      </c>
      <c r="L218" s="29">
        <v>258261</v>
      </c>
      <c r="M218" s="29">
        <f t="shared" si="46"/>
        <v>4129696</v>
      </c>
    </row>
    <row r="219" spans="1:13" s="12" customFormat="1" x14ac:dyDescent="0.2">
      <c r="A219" s="27" t="s">
        <v>433</v>
      </c>
      <c r="B219" s="27" t="s">
        <v>434</v>
      </c>
      <c r="C219" s="66" t="s">
        <v>435</v>
      </c>
      <c r="D219" s="29">
        <v>134598</v>
      </c>
      <c r="E219" s="29">
        <v>205873</v>
      </c>
      <c r="F219" s="29">
        <v>969102</v>
      </c>
      <c r="G219" s="29">
        <v>128873</v>
      </c>
      <c r="H219" s="29">
        <v>55971</v>
      </c>
      <c r="I219" s="29">
        <v>64911</v>
      </c>
      <c r="J219" s="29">
        <v>24098</v>
      </c>
      <c r="K219" s="29">
        <v>341964</v>
      </c>
      <c r="L219" s="29">
        <v>125603</v>
      </c>
      <c r="M219" s="29">
        <f t="shared" si="46"/>
        <v>2050993</v>
      </c>
    </row>
    <row r="220" spans="1:13" s="12" customFormat="1" x14ac:dyDescent="0.2">
      <c r="A220" s="27" t="s">
        <v>402</v>
      </c>
      <c r="B220" s="27" t="s">
        <v>436</v>
      </c>
      <c r="C220" s="66" t="s">
        <v>437</v>
      </c>
      <c r="D220" s="29">
        <v>7071</v>
      </c>
      <c r="E220" s="29">
        <v>44994</v>
      </c>
      <c r="F220" s="29">
        <v>44359</v>
      </c>
      <c r="G220" s="29">
        <v>6076</v>
      </c>
      <c r="H220" s="29">
        <v>17356</v>
      </c>
      <c r="I220" s="29">
        <v>19563</v>
      </c>
      <c r="J220" s="29">
        <v>12914</v>
      </c>
      <c r="K220" s="29">
        <v>7916</v>
      </c>
      <c r="L220" s="29">
        <v>8722</v>
      </c>
      <c r="M220" s="29">
        <f t="shared" si="46"/>
        <v>168971</v>
      </c>
    </row>
    <row r="221" spans="1:13" s="12" customFormat="1" x14ac:dyDescent="0.2">
      <c r="A221" s="27" t="s">
        <v>402</v>
      </c>
      <c r="B221" s="27" t="s">
        <v>438</v>
      </c>
      <c r="C221" s="66" t="s">
        <v>439</v>
      </c>
      <c r="D221" s="29">
        <v>2576126</v>
      </c>
      <c r="E221" s="29">
        <v>2209166</v>
      </c>
      <c r="F221" s="29">
        <v>4960473</v>
      </c>
      <c r="G221" s="29">
        <v>843979</v>
      </c>
      <c r="H221" s="29">
        <v>5415482</v>
      </c>
      <c r="I221" s="29">
        <v>5764472</v>
      </c>
      <c r="J221" s="29">
        <v>9104139</v>
      </c>
      <c r="K221" s="29">
        <v>5423310</v>
      </c>
      <c r="L221" s="29">
        <v>1961812</v>
      </c>
      <c r="M221" s="29">
        <f t="shared" si="46"/>
        <v>38258959</v>
      </c>
    </row>
    <row r="222" spans="1:13" s="12" customFormat="1" x14ac:dyDescent="0.2">
      <c r="A222" s="27" t="s">
        <v>402</v>
      </c>
      <c r="B222" s="27" t="s">
        <v>440</v>
      </c>
      <c r="C222" s="66" t="s">
        <v>441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f t="shared" si="46"/>
        <v>0</v>
      </c>
    </row>
    <row r="223" spans="1:13" s="24" customFormat="1" x14ac:dyDescent="0.2">
      <c r="A223" s="27"/>
      <c r="B223" s="27"/>
      <c r="C223" s="66" t="s">
        <v>442</v>
      </c>
      <c r="D223" s="59">
        <f t="shared" ref="D223:L223" si="52">D224+D236+D247+D249</f>
        <v>2293089</v>
      </c>
      <c r="E223" s="59">
        <f t="shared" si="52"/>
        <v>2243018</v>
      </c>
      <c r="F223" s="59">
        <f t="shared" si="52"/>
        <v>2852198</v>
      </c>
      <c r="G223" s="59">
        <f t="shared" si="52"/>
        <v>1979968</v>
      </c>
      <c r="H223" s="59">
        <f t="shared" si="52"/>
        <v>2247153</v>
      </c>
      <c r="I223" s="59">
        <f t="shared" si="52"/>
        <v>2467025</v>
      </c>
      <c r="J223" s="59">
        <f t="shared" si="52"/>
        <v>2051199</v>
      </c>
      <c r="K223" s="59">
        <f t="shared" si="52"/>
        <v>1606996</v>
      </c>
      <c r="L223" s="59">
        <f t="shared" si="52"/>
        <v>1981943</v>
      </c>
      <c r="M223" s="59">
        <f t="shared" si="46"/>
        <v>19722589</v>
      </c>
    </row>
    <row r="224" spans="1:13" s="24" customFormat="1" x14ac:dyDescent="0.2">
      <c r="A224" s="27"/>
      <c r="B224" s="27"/>
      <c r="C224" s="66" t="s">
        <v>443</v>
      </c>
      <c r="D224" s="29">
        <f t="shared" ref="D224:K224" si="53">D225+D226+D227+D228+D229+D230+D231+D232+D233+D234+D235</f>
        <v>230103</v>
      </c>
      <c r="E224" s="29">
        <f t="shared" si="53"/>
        <v>486061</v>
      </c>
      <c r="F224" s="29">
        <f t="shared" si="53"/>
        <v>744155</v>
      </c>
      <c r="G224" s="29">
        <f t="shared" si="53"/>
        <v>258763</v>
      </c>
      <c r="H224" s="29">
        <f t="shared" si="53"/>
        <v>577092</v>
      </c>
      <c r="I224" s="29">
        <f t="shared" si="53"/>
        <v>521844</v>
      </c>
      <c r="J224" s="29">
        <f t="shared" si="53"/>
        <v>555262</v>
      </c>
      <c r="K224" s="29">
        <f t="shared" si="53"/>
        <v>265098</v>
      </c>
      <c r="L224" s="29">
        <f>SUM(L225:L235)</f>
        <v>730652</v>
      </c>
      <c r="M224" s="29">
        <f t="shared" si="46"/>
        <v>4369030</v>
      </c>
    </row>
    <row r="225" spans="1:13" s="12" customFormat="1" x14ac:dyDescent="0.2">
      <c r="A225" s="27" t="s">
        <v>402</v>
      </c>
      <c r="B225" s="27" t="s">
        <v>444</v>
      </c>
      <c r="C225" s="66" t="s">
        <v>445</v>
      </c>
      <c r="D225" s="29">
        <v>32</v>
      </c>
      <c r="E225" s="29">
        <v>87</v>
      </c>
      <c r="F225" s="29">
        <v>9141</v>
      </c>
      <c r="G225" s="29">
        <v>755</v>
      </c>
      <c r="H225" s="29">
        <v>54</v>
      </c>
      <c r="I225" s="29">
        <v>41</v>
      </c>
      <c r="J225" s="29">
        <v>3603</v>
      </c>
      <c r="K225" s="29">
        <v>144</v>
      </c>
      <c r="L225" s="29">
        <v>325</v>
      </c>
      <c r="M225" s="29">
        <f t="shared" si="46"/>
        <v>14182</v>
      </c>
    </row>
    <row r="226" spans="1:13" s="12" customFormat="1" x14ac:dyDescent="0.2">
      <c r="A226" s="27" t="s">
        <v>402</v>
      </c>
      <c r="B226" s="27">
        <v>8402102</v>
      </c>
      <c r="C226" s="66" t="s">
        <v>446</v>
      </c>
      <c r="D226" s="29">
        <v>0</v>
      </c>
      <c r="E226" s="29">
        <v>10099</v>
      </c>
      <c r="F226" s="29">
        <v>0</v>
      </c>
      <c r="G226" s="29">
        <v>1097</v>
      </c>
      <c r="H226" s="29">
        <v>0</v>
      </c>
      <c r="I226" s="29">
        <v>33689</v>
      </c>
      <c r="J226" s="29">
        <v>0</v>
      </c>
      <c r="K226" s="29">
        <v>0</v>
      </c>
      <c r="L226" s="29">
        <v>2559</v>
      </c>
      <c r="M226" s="29">
        <f t="shared" si="46"/>
        <v>47444</v>
      </c>
    </row>
    <row r="227" spans="1:13" s="12" customFormat="1" x14ac:dyDescent="0.2">
      <c r="A227" s="27" t="s">
        <v>402</v>
      </c>
      <c r="B227" s="27" t="s">
        <v>447</v>
      </c>
      <c r="C227" s="66" t="s">
        <v>448</v>
      </c>
      <c r="D227" s="29">
        <v>1949</v>
      </c>
      <c r="E227" s="29">
        <v>69271</v>
      </c>
      <c r="F227" s="29">
        <v>94728</v>
      </c>
      <c r="G227" s="29">
        <v>25666</v>
      </c>
      <c r="H227" s="29">
        <v>137916</v>
      </c>
      <c r="I227" s="29">
        <v>75922</v>
      </c>
      <c r="J227" s="29">
        <v>209755</v>
      </c>
      <c r="K227" s="29">
        <v>0</v>
      </c>
      <c r="L227" s="29">
        <v>12720</v>
      </c>
      <c r="M227" s="29">
        <f t="shared" si="46"/>
        <v>627927</v>
      </c>
    </row>
    <row r="228" spans="1:13" s="12" customFormat="1" x14ac:dyDescent="0.2">
      <c r="A228" s="27" t="s">
        <v>402</v>
      </c>
      <c r="B228" s="27" t="s">
        <v>449</v>
      </c>
      <c r="C228" s="66" t="s">
        <v>450</v>
      </c>
      <c r="D228" s="29">
        <v>176292</v>
      </c>
      <c r="E228" s="29">
        <v>373252</v>
      </c>
      <c r="F228" s="29">
        <v>553278</v>
      </c>
      <c r="G228" s="29">
        <v>141119</v>
      </c>
      <c r="H228" s="29">
        <v>325891</v>
      </c>
      <c r="I228" s="29">
        <v>134626</v>
      </c>
      <c r="J228" s="29">
        <v>304842</v>
      </c>
      <c r="K228" s="29">
        <v>163312</v>
      </c>
      <c r="L228" s="29">
        <v>169496</v>
      </c>
      <c r="M228" s="29">
        <f t="shared" si="46"/>
        <v>2342108</v>
      </c>
    </row>
    <row r="229" spans="1:13" s="12" customFormat="1" x14ac:dyDescent="0.2">
      <c r="A229" s="27" t="s">
        <v>402</v>
      </c>
      <c r="B229" s="27">
        <v>8402107</v>
      </c>
      <c r="C229" s="66" t="s">
        <v>451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f t="shared" si="46"/>
        <v>0</v>
      </c>
    </row>
    <row r="230" spans="1:13" s="12" customFormat="1" x14ac:dyDescent="0.2">
      <c r="A230" s="27" t="s">
        <v>402</v>
      </c>
      <c r="B230" s="27" t="s">
        <v>452</v>
      </c>
      <c r="C230" s="66" t="s">
        <v>453</v>
      </c>
      <c r="D230" s="29">
        <v>1302</v>
      </c>
      <c r="E230" s="29">
        <v>591</v>
      </c>
      <c r="F230" s="29">
        <v>693</v>
      </c>
      <c r="G230" s="29">
        <v>1286</v>
      </c>
      <c r="H230" s="29">
        <v>287</v>
      </c>
      <c r="I230" s="29">
        <v>305</v>
      </c>
      <c r="J230" s="29">
        <v>670</v>
      </c>
      <c r="K230" s="29">
        <v>208</v>
      </c>
      <c r="L230" s="29">
        <v>1503</v>
      </c>
      <c r="M230" s="29">
        <f t="shared" si="46"/>
        <v>6845</v>
      </c>
    </row>
    <row r="231" spans="1:13" s="12" customFormat="1" x14ac:dyDescent="0.2">
      <c r="A231" s="27" t="s">
        <v>402</v>
      </c>
      <c r="B231" s="27" t="s">
        <v>454</v>
      </c>
      <c r="C231" s="66" t="s">
        <v>455</v>
      </c>
      <c r="D231" s="29">
        <v>0</v>
      </c>
      <c r="E231" s="29">
        <v>0</v>
      </c>
      <c r="F231" s="29">
        <v>1001</v>
      </c>
      <c r="G231" s="29">
        <v>5447</v>
      </c>
      <c r="H231" s="29">
        <v>1391</v>
      </c>
      <c r="I231" s="29">
        <v>1174</v>
      </c>
      <c r="J231" s="29">
        <v>0</v>
      </c>
      <c r="K231" s="29">
        <v>1185</v>
      </c>
      <c r="L231" s="29">
        <v>0</v>
      </c>
      <c r="M231" s="29">
        <f t="shared" si="46"/>
        <v>10198</v>
      </c>
    </row>
    <row r="232" spans="1:13" s="12" customFormat="1" x14ac:dyDescent="0.2">
      <c r="A232" s="27" t="s">
        <v>402</v>
      </c>
      <c r="B232" s="27" t="s">
        <v>456</v>
      </c>
      <c r="C232" s="66" t="s">
        <v>457</v>
      </c>
      <c r="D232" s="29">
        <v>1444</v>
      </c>
      <c r="E232" s="29">
        <v>504</v>
      </c>
      <c r="F232" s="29">
        <v>1396</v>
      </c>
      <c r="G232" s="29">
        <v>1470</v>
      </c>
      <c r="H232" s="29">
        <v>423</v>
      </c>
      <c r="I232" s="29">
        <v>513</v>
      </c>
      <c r="J232" s="29">
        <v>364</v>
      </c>
      <c r="K232" s="29">
        <v>645</v>
      </c>
      <c r="L232" s="29">
        <v>304</v>
      </c>
      <c r="M232" s="29">
        <f t="shared" si="46"/>
        <v>7063</v>
      </c>
    </row>
    <row r="233" spans="1:13" s="12" customFormat="1" x14ac:dyDescent="0.2">
      <c r="A233" s="27" t="s">
        <v>402</v>
      </c>
      <c r="B233" s="27" t="s">
        <v>458</v>
      </c>
      <c r="C233" s="66" t="s">
        <v>459</v>
      </c>
      <c r="D233" s="29">
        <v>49084</v>
      </c>
      <c r="E233" s="29">
        <v>32257</v>
      </c>
      <c r="F233" s="29">
        <v>83918</v>
      </c>
      <c r="G233" s="29">
        <v>81923</v>
      </c>
      <c r="H233" s="29">
        <v>72926</v>
      </c>
      <c r="I233" s="29">
        <v>120080</v>
      </c>
      <c r="J233" s="29">
        <v>23996</v>
      </c>
      <c r="K233" s="29">
        <v>99604</v>
      </c>
      <c r="L233" s="29">
        <v>94394</v>
      </c>
      <c r="M233" s="29">
        <f t="shared" si="46"/>
        <v>658182</v>
      </c>
    </row>
    <row r="234" spans="1:13" s="12" customFormat="1" x14ac:dyDescent="0.2">
      <c r="A234" s="27" t="s">
        <v>402</v>
      </c>
      <c r="B234" s="27" t="s">
        <v>460</v>
      </c>
      <c r="C234" s="66" t="s">
        <v>461</v>
      </c>
      <c r="D234" s="29">
        <v>0</v>
      </c>
      <c r="E234" s="29">
        <v>0</v>
      </c>
      <c r="F234" s="29">
        <v>0</v>
      </c>
      <c r="G234" s="29">
        <v>0</v>
      </c>
      <c r="H234" s="29">
        <v>35588</v>
      </c>
      <c r="I234" s="29">
        <v>144068</v>
      </c>
      <c r="J234" s="29">
        <v>11915</v>
      </c>
      <c r="K234" s="29">
        <v>0</v>
      </c>
      <c r="L234" s="29">
        <v>425371</v>
      </c>
      <c r="M234" s="29">
        <f t="shared" si="46"/>
        <v>616942</v>
      </c>
    </row>
    <row r="235" spans="1:13" s="12" customFormat="1" x14ac:dyDescent="0.2">
      <c r="A235" s="27" t="s">
        <v>402</v>
      </c>
      <c r="B235" s="27" t="s">
        <v>462</v>
      </c>
      <c r="C235" s="66" t="s">
        <v>463</v>
      </c>
      <c r="D235" s="29">
        <v>0</v>
      </c>
      <c r="E235" s="29">
        <v>0</v>
      </c>
      <c r="F235" s="29">
        <v>0</v>
      </c>
      <c r="G235" s="29">
        <v>0</v>
      </c>
      <c r="H235" s="29">
        <v>2616</v>
      </c>
      <c r="I235" s="29">
        <v>11426</v>
      </c>
      <c r="J235" s="29">
        <v>117</v>
      </c>
      <c r="K235" s="29">
        <v>0</v>
      </c>
      <c r="L235" s="29">
        <v>23980</v>
      </c>
      <c r="M235" s="29">
        <f t="shared" si="46"/>
        <v>38139</v>
      </c>
    </row>
    <row r="236" spans="1:13" s="24" customFormat="1" x14ac:dyDescent="0.2">
      <c r="A236" s="27"/>
      <c r="B236" s="27"/>
      <c r="C236" s="66" t="s">
        <v>464</v>
      </c>
      <c r="D236" s="29">
        <f t="shared" ref="D236:J236" si="54">SUM(D237:D246)</f>
        <v>1891142</v>
      </c>
      <c r="E236" s="29">
        <f t="shared" si="54"/>
        <v>1496551</v>
      </c>
      <c r="F236" s="29">
        <f t="shared" si="54"/>
        <v>1699755</v>
      </c>
      <c r="G236" s="29">
        <f t="shared" si="54"/>
        <v>1455277</v>
      </c>
      <c r="H236" s="29">
        <f t="shared" si="54"/>
        <v>1285828</v>
      </c>
      <c r="I236" s="29">
        <f t="shared" si="54"/>
        <v>1590787</v>
      </c>
      <c r="J236" s="29">
        <f t="shared" si="54"/>
        <v>1253186</v>
      </c>
      <c r="K236" s="29">
        <f>SUM(K237:K246)</f>
        <v>1079650</v>
      </c>
      <c r="L236" s="29">
        <f>SUM(L237:L246)</f>
        <v>964306</v>
      </c>
      <c r="M236" s="29">
        <f t="shared" si="46"/>
        <v>12716482</v>
      </c>
    </row>
    <row r="237" spans="1:13" s="12" customFormat="1" x14ac:dyDescent="0.2">
      <c r="A237" s="27" t="s">
        <v>402</v>
      </c>
      <c r="B237" s="27" t="s">
        <v>465</v>
      </c>
      <c r="C237" s="66" t="s">
        <v>466</v>
      </c>
      <c r="D237" s="29">
        <v>1100</v>
      </c>
      <c r="E237" s="29">
        <v>2200</v>
      </c>
      <c r="F237" s="29">
        <v>4400</v>
      </c>
      <c r="G237" s="29">
        <v>1100</v>
      </c>
      <c r="H237" s="29"/>
      <c r="I237" s="29">
        <v>5500</v>
      </c>
      <c r="J237" s="29">
        <v>1100</v>
      </c>
      <c r="K237" s="29">
        <v>1100</v>
      </c>
      <c r="L237" s="29">
        <v>7700</v>
      </c>
      <c r="M237" s="29">
        <f t="shared" si="46"/>
        <v>24200</v>
      </c>
    </row>
    <row r="238" spans="1:13" s="12" customFormat="1" x14ac:dyDescent="0.2">
      <c r="A238" s="27" t="s">
        <v>402</v>
      </c>
      <c r="B238" s="27" t="s">
        <v>467</v>
      </c>
      <c r="C238" s="66" t="s">
        <v>468</v>
      </c>
      <c r="D238" s="29">
        <v>172506</v>
      </c>
      <c r="E238" s="29">
        <v>300670</v>
      </c>
      <c r="F238" s="29">
        <v>463487</v>
      </c>
      <c r="G238" s="29">
        <v>508262</v>
      </c>
      <c r="H238" s="29">
        <v>370599</v>
      </c>
      <c r="I238" s="29">
        <v>237991</v>
      </c>
      <c r="J238" s="29">
        <v>503302</v>
      </c>
      <c r="K238" s="29">
        <v>390596</v>
      </c>
      <c r="L238" s="29">
        <v>160088</v>
      </c>
      <c r="M238" s="29">
        <f t="shared" si="46"/>
        <v>3107501</v>
      </c>
    </row>
    <row r="239" spans="1:13" s="12" customFormat="1" x14ac:dyDescent="0.2">
      <c r="A239" s="27" t="s">
        <v>402</v>
      </c>
      <c r="B239" s="27" t="s">
        <v>469</v>
      </c>
      <c r="C239" s="66" t="s">
        <v>470</v>
      </c>
      <c r="D239" s="29">
        <v>345594</v>
      </c>
      <c r="E239" s="29">
        <v>561215</v>
      </c>
      <c r="F239" s="29">
        <v>1204990</v>
      </c>
      <c r="G239" s="29">
        <v>851208</v>
      </c>
      <c r="H239" s="29">
        <v>825212</v>
      </c>
      <c r="I239" s="29">
        <v>928917</v>
      </c>
      <c r="J239" s="29">
        <v>724202</v>
      </c>
      <c r="K239" s="29">
        <v>658222</v>
      </c>
      <c r="L239" s="29">
        <v>531694</v>
      </c>
      <c r="M239" s="29">
        <f t="shared" si="46"/>
        <v>6631254</v>
      </c>
    </row>
    <row r="240" spans="1:13" s="12" customFormat="1" x14ac:dyDescent="0.2">
      <c r="A240" s="27" t="s">
        <v>402</v>
      </c>
      <c r="B240" s="27" t="s">
        <v>471</v>
      </c>
      <c r="C240" s="66" t="s">
        <v>472</v>
      </c>
      <c r="D240" s="29">
        <v>3882</v>
      </c>
      <c r="E240" s="29">
        <v>4318</v>
      </c>
      <c r="F240" s="29">
        <v>14859</v>
      </c>
      <c r="G240" s="29">
        <v>14191</v>
      </c>
      <c r="H240" s="29">
        <v>7953</v>
      </c>
      <c r="I240" s="29">
        <v>5354</v>
      </c>
      <c r="J240" s="29">
        <v>5361</v>
      </c>
      <c r="K240" s="29">
        <v>14584</v>
      </c>
      <c r="L240" s="29">
        <v>12855</v>
      </c>
      <c r="M240" s="29">
        <f t="shared" si="46"/>
        <v>83357</v>
      </c>
    </row>
    <row r="241" spans="1:545" s="12" customFormat="1" x14ac:dyDescent="0.2">
      <c r="A241" s="27" t="s">
        <v>402</v>
      </c>
      <c r="B241" s="27" t="s">
        <v>473</v>
      </c>
      <c r="C241" s="66" t="s">
        <v>474</v>
      </c>
      <c r="D241" s="29">
        <v>0</v>
      </c>
      <c r="E241" s="29">
        <v>0</v>
      </c>
      <c r="F241" s="29">
        <v>1611</v>
      </c>
      <c r="G241" s="29">
        <v>0</v>
      </c>
      <c r="H241" s="29">
        <v>1609</v>
      </c>
      <c r="I241" s="29">
        <v>0</v>
      </c>
      <c r="J241" s="29">
        <v>0</v>
      </c>
      <c r="K241" s="29">
        <v>0</v>
      </c>
      <c r="L241" s="29">
        <v>0</v>
      </c>
      <c r="M241" s="29">
        <f t="shared" si="46"/>
        <v>3220</v>
      </c>
    </row>
    <row r="242" spans="1:545" s="12" customFormat="1" x14ac:dyDescent="0.2">
      <c r="A242" s="27" t="s">
        <v>402</v>
      </c>
      <c r="B242" s="27" t="s">
        <v>475</v>
      </c>
      <c r="C242" s="66" t="s">
        <v>476</v>
      </c>
      <c r="D242" s="29">
        <v>0</v>
      </c>
      <c r="E242" s="29">
        <v>0</v>
      </c>
      <c r="F242" s="29">
        <v>0</v>
      </c>
      <c r="G242" s="29">
        <v>878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f t="shared" si="46"/>
        <v>878</v>
      </c>
    </row>
    <row r="243" spans="1:545" s="12" customFormat="1" x14ac:dyDescent="0.2">
      <c r="A243" s="27" t="s">
        <v>402</v>
      </c>
      <c r="B243" s="27" t="s">
        <v>477</v>
      </c>
      <c r="C243" s="66" t="s">
        <v>478</v>
      </c>
      <c r="D243" s="29">
        <v>1362780</v>
      </c>
      <c r="E243" s="29">
        <v>623100</v>
      </c>
      <c r="F243" s="29">
        <v>8040</v>
      </c>
      <c r="G243" s="29">
        <v>78390</v>
      </c>
      <c r="H243" s="29">
        <v>76559</v>
      </c>
      <c r="I243" s="29">
        <v>409410</v>
      </c>
      <c r="J243" s="29">
        <v>19221</v>
      </c>
      <c r="K243" s="29">
        <v>12780</v>
      </c>
      <c r="L243" s="29">
        <v>251969</v>
      </c>
      <c r="M243" s="29">
        <f t="shared" si="46"/>
        <v>2842249</v>
      </c>
    </row>
    <row r="244" spans="1:545" s="12" customFormat="1" x14ac:dyDescent="0.2">
      <c r="A244" s="27" t="s">
        <v>402</v>
      </c>
      <c r="B244" s="27">
        <v>8402215</v>
      </c>
      <c r="C244" s="66" t="s">
        <v>479</v>
      </c>
      <c r="D244" s="29">
        <v>0</v>
      </c>
      <c r="E244" s="29">
        <v>3488</v>
      </c>
      <c r="F244" s="29">
        <v>2368</v>
      </c>
      <c r="G244" s="29">
        <v>0</v>
      </c>
      <c r="H244" s="29">
        <v>1400</v>
      </c>
      <c r="I244" s="29">
        <v>1119</v>
      </c>
      <c r="J244" s="29">
        <v>0</v>
      </c>
      <c r="K244" s="29">
        <v>2368</v>
      </c>
      <c r="L244" s="29">
        <v>0</v>
      </c>
      <c r="M244" s="29">
        <f t="shared" si="46"/>
        <v>10743</v>
      </c>
    </row>
    <row r="245" spans="1:545" s="12" customFormat="1" x14ac:dyDescent="0.2">
      <c r="A245" s="27" t="s">
        <v>402</v>
      </c>
      <c r="B245" s="27">
        <v>8402218</v>
      </c>
      <c r="C245" s="66" t="s">
        <v>480</v>
      </c>
      <c r="D245" s="29">
        <v>2640</v>
      </c>
      <c r="E245" s="29">
        <v>1560</v>
      </c>
      <c r="F245" s="29">
        <v>0</v>
      </c>
      <c r="G245" s="29">
        <v>1248</v>
      </c>
      <c r="H245" s="29">
        <v>2496</v>
      </c>
      <c r="I245" s="29">
        <v>2496</v>
      </c>
      <c r="J245" s="29">
        <v>0</v>
      </c>
      <c r="K245" s="29">
        <v>0</v>
      </c>
      <c r="L245" s="29">
        <v>0</v>
      </c>
      <c r="M245" s="29">
        <f t="shared" si="46"/>
        <v>10440</v>
      </c>
    </row>
    <row r="246" spans="1:545" s="12" customFormat="1" x14ac:dyDescent="0.2">
      <c r="A246" s="27" t="s">
        <v>402</v>
      </c>
      <c r="B246" s="27">
        <v>8402219</v>
      </c>
      <c r="C246" s="66" t="s">
        <v>481</v>
      </c>
      <c r="D246" s="29">
        <v>2640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f t="shared" si="46"/>
        <v>2640</v>
      </c>
    </row>
    <row r="247" spans="1:545" s="24" customFormat="1" x14ac:dyDescent="0.2">
      <c r="A247" s="27"/>
      <c r="B247" s="27"/>
      <c r="C247" s="66" t="s">
        <v>482</v>
      </c>
      <c r="D247" s="29">
        <f t="shared" ref="D247:L247" si="55">SUM(D248)</f>
        <v>171606</v>
      </c>
      <c r="E247" s="29">
        <f t="shared" si="55"/>
        <v>255213</v>
      </c>
      <c r="F247" s="29">
        <f t="shared" si="55"/>
        <v>402469</v>
      </c>
      <c r="G247" s="29">
        <f t="shared" si="55"/>
        <v>259107</v>
      </c>
      <c r="H247" s="29">
        <f t="shared" si="55"/>
        <v>382763</v>
      </c>
      <c r="I247" s="29">
        <f t="shared" si="55"/>
        <v>327912</v>
      </c>
      <c r="J247" s="29">
        <f t="shared" si="55"/>
        <v>240399</v>
      </c>
      <c r="K247" s="29">
        <f t="shared" si="55"/>
        <v>261072</v>
      </c>
      <c r="L247" s="29">
        <f t="shared" si="55"/>
        <v>281637</v>
      </c>
      <c r="M247" s="29">
        <f t="shared" si="46"/>
        <v>2582178</v>
      </c>
    </row>
    <row r="248" spans="1:545" s="12" customFormat="1" x14ac:dyDescent="0.2">
      <c r="A248" s="27" t="s">
        <v>15</v>
      </c>
      <c r="B248" s="27">
        <v>8402301</v>
      </c>
      <c r="C248" s="66" t="s">
        <v>483</v>
      </c>
      <c r="D248" s="29">
        <v>171606</v>
      </c>
      <c r="E248" s="29">
        <v>255213</v>
      </c>
      <c r="F248" s="29">
        <v>402469</v>
      </c>
      <c r="G248" s="29">
        <v>259107</v>
      </c>
      <c r="H248" s="29">
        <v>382763</v>
      </c>
      <c r="I248" s="29">
        <v>327912</v>
      </c>
      <c r="J248" s="29">
        <v>240399</v>
      </c>
      <c r="K248" s="29">
        <v>261072</v>
      </c>
      <c r="L248" s="29">
        <v>281637</v>
      </c>
      <c r="M248" s="29">
        <f t="shared" si="46"/>
        <v>2582178</v>
      </c>
    </row>
    <row r="249" spans="1:545" s="12" customFormat="1" x14ac:dyDescent="0.2">
      <c r="A249" s="27"/>
      <c r="B249" s="27"/>
      <c r="C249" s="66" t="s">
        <v>484</v>
      </c>
      <c r="D249" s="29">
        <f t="shared" ref="D249:L249" si="56">D250</f>
        <v>238</v>
      </c>
      <c r="E249" s="29">
        <f t="shared" si="56"/>
        <v>5193</v>
      </c>
      <c r="F249" s="29">
        <f t="shared" si="56"/>
        <v>5819</v>
      </c>
      <c r="G249" s="29">
        <f t="shared" si="56"/>
        <v>6821</v>
      </c>
      <c r="H249" s="29">
        <f t="shared" si="56"/>
        <v>1470</v>
      </c>
      <c r="I249" s="29">
        <f t="shared" si="56"/>
        <v>26482</v>
      </c>
      <c r="J249" s="29">
        <f t="shared" si="56"/>
        <v>2352</v>
      </c>
      <c r="K249" s="29">
        <f t="shared" si="56"/>
        <v>1176</v>
      </c>
      <c r="L249" s="29">
        <f t="shared" si="56"/>
        <v>5348</v>
      </c>
      <c r="M249" s="29">
        <f t="shared" si="46"/>
        <v>54899</v>
      </c>
    </row>
    <row r="250" spans="1:545" s="12" customFormat="1" x14ac:dyDescent="0.2">
      <c r="A250" s="27" t="s">
        <v>15</v>
      </c>
      <c r="B250" s="27">
        <v>8402401</v>
      </c>
      <c r="C250" s="66" t="s">
        <v>485</v>
      </c>
      <c r="D250" s="29">
        <v>238</v>
      </c>
      <c r="E250" s="29">
        <v>5193</v>
      </c>
      <c r="F250" s="29">
        <v>5819</v>
      </c>
      <c r="G250" s="29">
        <v>6821</v>
      </c>
      <c r="H250" s="29">
        <v>1470</v>
      </c>
      <c r="I250" s="29">
        <v>26482</v>
      </c>
      <c r="J250" s="29">
        <v>2352</v>
      </c>
      <c r="K250" s="29">
        <v>1176</v>
      </c>
      <c r="L250" s="29">
        <v>5348</v>
      </c>
      <c r="M250" s="29">
        <f t="shared" si="46"/>
        <v>54899</v>
      </c>
    </row>
    <row r="251" spans="1:545" s="12" customFormat="1" x14ac:dyDescent="0.2">
      <c r="A251" s="27"/>
      <c r="B251" s="27"/>
      <c r="C251" s="63" t="s">
        <v>486</v>
      </c>
      <c r="D251" s="59">
        <f t="shared" ref="D251:K251" si="57">SUM(D252:D253)</f>
        <v>130846489</v>
      </c>
      <c r="E251" s="59">
        <f t="shared" si="57"/>
        <v>132833620</v>
      </c>
      <c r="F251" s="59">
        <f t="shared" si="57"/>
        <v>138953399</v>
      </c>
      <c r="G251" s="59">
        <f t="shared" si="57"/>
        <v>139095024</v>
      </c>
      <c r="H251" s="59">
        <f t="shared" si="57"/>
        <v>138782003</v>
      </c>
      <c r="I251" s="59">
        <f t="shared" si="57"/>
        <v>139116897</v>
      </c>
      <c r="J251" s="59">
        <f t="shared" si="57"/>
        <v>150662866</v>
      </c>
      <c r="K251" s="59">
        <f t="shared" si="57"/>
        <v>130641773</v>
      </c>
      <c r="L251" s="59">
        <f>SUM(L252:L253)</f>
        <v>123473969</v>
      </c>
      <c r="M251" s="59">
        <f>SUM(D251:L251)</f>
        <v>1224406040</v>
      </c>
    </row>
    <row r="252" spans="1:545" s="12" customFormat="1" x14ac:dyDescent="0.2">
      <c r="A252" s="27" t="s">
        <v>487</v>
      </c>
      <c r="B252" s="27" t="s">
        <v>488</v>
      </c>
      <c r="C252" s="66" t="s">
        <v>489</v>
      </c>
      <c r="D252" s="29">
        <v>130846489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f t="shared" si="46"/>
        <v>130846489</v>
      </c>
    </row>
    <row r="253" spans="1:545" s="12" customFormat="1" x14ac:dyDescent="0.2">
      <c r="A253" s="27" t="s">
        <v>490</v>
      </c>
      <c r="B253" s="27" t="s">
        <v>488</v>
      </c>
      <c r="C253" s="66" t="s">
        <v>491</v>
      </c>
      <c r="D253" s="29"/>
      <c r="E253" s="29">
        <v>132833620</v>
      </c>
      <c r="F253" s="29">
        <v>138953399</v>
      </c>
      <c r="G253" s="29">
        <v>139095024</v>
      </c>
      <c r="H253" s="29">
        <v>138782003</v>
      </c>
      <c r="I253" s="29">
        <v>139116897</v>
      </c>
      <c r="J253" s="29">
        <v>150662866</v>
      </c>
      <c r="K253" s="29">
        <v>130641773</v>
      </c>
      <c r="L253" s="29">
        <v>123473969</v>
      </c>
      <c r="M253" s="29">
        <f t="shared" si="46"/>
        <v>1093559551</v>
      </c>
    </row>
    <row r="254" spans="1:545" s="69" customFormat="1" ht="15.75" customHeight="1" x14ac:dyDescent="0.2">
      <c r="A254" s="70"/>
      <c r="B254" s="70"/>
      <c r="C254" s="71" t="s">
        <v>492</v>
      </c>
      <c r="D254" s="72">
        <f t="shared" ref="D254:J254" si="58">D3+D21+D43+D49+D65</f>
        <v>7334546609.2200003</v>
      </c>
      <c r="E254" s="72">
        <f t="shared" si="58"/>
        <v>6607475247.0500002</v>
      </c>
      <c r="F254" s="72">
        <f t="shared" si="58"/>
        <v>5896394463.96</v>
      </c>
      <c r="G254" s="72">
        <f t="shared" si="58"/>
        <v>6246824608</v>
      </c>
      <c r="H254" s="72">
        <f t="shared" si="58"/>
        <v>6205359180</v>
      </c>
      <c r="I254" s="72">
        <f t="shared" si="58"/>
        <v>6381770256.5</v>
      </c>
      <c r="J254" s="72">
        <f t="shared" si="58"/>
        <v>6765053635</v>
      </c>
      <c r="K254" s="72">
        <f>K3+K21+K43+K49+K65</f>
        <v>6598856592</v>
      </c>
      <c r="L254" s="72">
        <f>L3+L21+L43+L49+L65</f>
        <v>5797439828</v>
      </c>
      <c r="M254" s="72">
        <f>M3+M21+M43+M49+M65</f>
        <v>57833720419.729996</v>
      </c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  <c r="HP254" s="73"/>
      <c r="HQ254" s="73"/>
      <c r="HR254" s="73"/>
      <c r="HS254" s="73"/>
      <c r="HT254" s="73"/>
      <c r="HU254" s="73"/>
      <c r="HV254" s="73"/>
      <c r="HW254" s="73"/>
      <c r="HX254" s="73"/>
      <c r="HY254" s="73"/>
      <c r="HZ254" s="73"/>
      <c r="IA254" s="73"/>
      <c r="IB254" s="73"/>
      <c r="IC254" s="73"/>
      <c r="ID254" s="73"/>
      <c r="IE254" s="73"/>
      <c r="IF254" s="73"/>
      <c r="IG254" s="73"/>
      <c r="IH254" s="73"/>
      <c r="II254" s="73"/>
      <c r="IJ254" s="73"/>
      <c r="IK254" s="73"/>
      <c r="IL254" s="73"/>
      <c r="IM254" s="73"/>
      <c r="IN254" s="73"/>
      <c r="IO254" s="73"/>
      <c r="IP254" s="73"/>
      <c r="IQ254" s="73"/>
      <c r="IR254" s="73"/>
      <c r="IS254" s="73"/>
      <c r="IT254" s="73"/>
      <c r="IU254" s="73"/>
      <c r="IV254" s="73"/>
      <c r="IW254" s="73"/>
      <c r="IX254" s="73"/>
      <c r="IY254" s="73"/>
      <c r="IZ254" s="73"/>
      <c r="JA254" s="73"/>
      <c r="JB254" s="73"/>
      <c r="JC254" s="73"/>
      <c r="JD254" s="73"/>
      <c r="JE254" s="73"/>
      <c r="JF254" s="73"/>
      <c r="JG254" s="73"/>
      <c r="JH254" s="73"/>
      <c r="JI254" s="73"/>
      <c r="JJ254" s="73"/>
      <c r="JK254" s="73"/>
      <c r="JL254" s="73"/>
      <c r="JM254" s="73"/>
      <c r="JN254" s="73"/>
      <c r="JO254" s="73"/>
      <c r="JP254" s="73"/>
      <c r="JQ254" s="73"/>
      <c r="JR254" s="73"/>
      <c r="JS254" s="73"/>
      <c r="JT254" s="73"/>
      <c r="JU254" s="73"/>
      <c r="JV254" s="73"/>
      <c r="JW254" s="73"/>
      <c r="JX254" s="73"/>
      <c r="JY254" s="73"/>
      <c r="JZ254" s="73"/>
      <c r="KA254" s="73"/>
      <c r="KB254" s="73"/>
      <c r="KC254" s="73"/>
      <c r="KD254" s="73"/>
      <c r="KE254" s="73"/>
      <c r="KF254" s="73"/>
      <c r="KG254" s="73"/>
      <c r="KH254" s="73"/>
      <c r="KI254" s="73"/>
      <c r="KJ254" s="73"/>
      <c r="KK254" s="73"/>
      <c r="KL254" s="73"/>
      <c r="KM254" s="73"/>
      <c r="KN254" s="73"/>
      <c r="KO254" s="73"/>
      <c r="KP254" s="73"/>
      <c r="KQ254" s="73"/>
      <c r="KR254" s="73"/>
      <c r="KS254" s="73"/>
      <c r="KT254" s="73"/>
      <c r="KU254" s="73"/>
      <c r="KV254" s="73"/>
      <c r="KW254" s="73"/>
      <c r="KX254" s="73"/>
      <c r="KY254" s="73"/>
      <c r="KZ254" s="73"/>
      <c r="LA254" s="73"/>
      <c r="LB254" s="73"/>
      <c r="LC254" s="73"/>
      <c r="LD254" s="73"/>
      <c r="LE254" s="73"/>
      <c r="LF254" s="73"/>
      <c r="LG254" s="73"/>
      <c r="LH254" s="73"/>
      <c r="LI254" s="73"/>
      <c r="LJ254" s="73"/>
      <c r="LK254" s="73"/>
      <c r="LL254" s="73"/>
      <c r="LM254" s="73"/>
      <c r="LN254" s="73"/>
      <c r="LO254" s="73"/>
      <c r="LP254" s="73"/>
      <c r="LQ254" s="73"/>
      <c r="LR254" s="73"/>
      <c r="LS254" s="73"/>
      <c r="LT254" s="73"/>
      <c r="LU254" s="73"/>
      <c r="LV254" s="73"/>
      <c r="LW254" s="73"/>
      <c r="LX254" s="73"/>
      <c r="LY254" s="73"/>
      <c r="LZ254" s="73"/>
      <c r="MA254" s="73"/>
      <c r="MB254" s="73"/>
      <c r="MC254" s="73"/>
      <c r="MD254" s="73"/>
      <c r="ME254" s="73"/>
      <c r="MF254" s="73"/>
      <c r="MG254" s="73"/>
      <c r="MH254" s="73"/>
      <c r="MI254" s="73"/>
      <c r="MJ254" s="73"/>
      <c r="MK254" s="73"/>
      <c r="ML254" s="73"/>
      <c r="MM254" s="73"/>
      <c r="MN254" s="73"/>
      <c r="MO254" s="73"/>
      <c r="MP254" s="73"/>
      <c r="MQ254" s="73"/>
      <c r="MR254" s="73"/>
      <c r="MS254" s="73"/>
      <c r="MT254" s="73"/>
      <c r="MU254" s="73"/>
      <c r="MV254" s="73"/>
      <c r="MW254" s="73"/>
      <c r="MX254" s="73"/>
      <c r="MY254" s="73"/>
      <c r="MZ254" s="73"/>
      <c r="NA254" s="73"/>
      <c r="NB254" s="73"/>
      <c r="NC254" s="73"/>
      <c r="ND254" s="73"/>
      <c r="NE254" s="73"/>
      <c r="NF254" s="73"/>
      <c r="NG254" s="73"/>
      <c r="NH254" s="73"/>
      <c r="NI254" s="73"/>
      <c r="NJ254" s="73"/>
      <c r="NK254" s="73"/>
      <c r="NL254" s="73"/>
      <c r="NM254" s="73"/>
      <c r="NN254" s="73"/>
      <c r="NO254" s="73"/>
      <c r="NP254" s="73"/>
      <c r="NQ254" s="73"/>
      <c r="NR254" s="73"/>
      <c r="NS254" s="73"/>
      <c r="NT254" s="73"/>
      <c r="NU254" s="73"/>
      <c r="NV254" s="73"/>
      <c r="NW254" s="73"/>
      <c r="NX254" s="73"/>
      <c r="NY254" s="73"/>
      <c r="NZ254" s="73"/>
      <c r="OA254" s="73"/>
      <c r="OB254" s="73"/>
      <c r="OC254" s="73"/>
      <c r="OD254" s="73"/>
      <c r="OE254" s="73"/>
      <c r="OF254" s="73"/>
      <c r="OG254" s="73"/>
      <c r="OH254" s="73"/>
      <c r="OI254" s="73"/>
      <c r="OJ254" s="73"/>
      <c r="OK254" s="73"/>
      <c r="OL254" s="73"/>
      <c r="OM254" s="73"/>
      <c r="ON254" s="73"/>
      <c r="OO254" s="73"/>
      <c r="OP254" s="73"/>
      <c r="OQ254" s="73"/>
      <c r="OR254" s="73"/>
      <c r="OS254" s="73"/>
      <c r="OT254" s="73"/>
      <c r="OU254" s="73"/>
      <c r="OV254" s="73"/>
      <c r="OW254" s="73"/>
      <c r="OX254" s="73"/>
      <c r="OY254" s="73"/>
      <c r="OZ254" s="73"/>
      <c r="PA254" s="73"/>
      <c r="PB254" s="73"/>
      <c r="PC254" s="73"/>
      <c r="PD254" s="73"/>
      <c r="PE254" s="73"/>
      <c r="PF254" s="73"/>
      <c r="PG254" s="73"/>
      <c r="PH254" s="73"/>
      <c r="PI254" s="73"/>
      <c r="PJ254" s="73"/>
      <c r="PK254" s="73"/>
      <c r="PL254" s="73"/>
      <c r="PM254" s="73"/>
      <c r="PN254" s="73"/>
      <c r="PO254" s="73"/>
      <c r="PP254" s="73"/>
      <c r="PQ254" s="73"/>
      <c r="PR254" s="73"/>
      <c r="PS254" s="73"/>
      <c r="PT254" s="73"/>
      <c r="PU254" s="73"/>
      <c r="PV254" s="73"/>
      <c r="PW254" s="73"/>
      <c r="PX254" s="73"/>
      <c r="PY254" s="73"/>
      <c r="PZ254" s="73"/>
      <c r="QA254" s="73"/>
      <c r="QB254" s="73"/>
      <c r="QC254" s="73"/>
      <c r="QD254" s="73"/>
      <c r="QE254" s="73"/>
      <c r="QF254" s="73"/>
      <c r="QG254" s="73"/>
      <c r="QH254" s="73"/>
      <c r="QI254" s="73"/>
      <c r="QJ254" s="73"/>
      <c r="QK254" s="73"/>
      <c r="QL254" s="73"/>
      <c r="QM254" s="73"/>
      <c r="QN254" s="73"/>
      <c r="QO254" s="73"/>
      <c r="QP254" s="73"/>
      <c r="QQ254" s="73"/>
      <c r="QR254" s="73"/>
      <c r="QS254" s="73"/>
      <c r="QT254" s="73"/>
      <c r="QU254" s="73"/>
      <c r="QV254" s="73"/>
      <c r="QW254" s="73"/>
      <c r="QX254" s="73"/>
      <c r="QY254" s="73"/>
      <c r="QZ254" s="73"/>
      <c r="RA254" s="73"/>
      <c r="RB254" s="73"/>
      <c r="RC254" s="73"/>
      <c r="RD254" s="73"/>
      <c r="RE254" s="73"/>
      <c r="RF254" s="73"/>
      <c r="RG254" s="73"/>
      <c r="RH254" s="73"/>
      <c r="RI254" s="73"/>
      <c r="RJ254" s="73"/>
      <c r="RK254" s="73"/>
      <c r="RL254" s="73"/>
      <c r="RM254" s="73"/>
      <c r="RN254" s="73"/>
      <c r="RO254" s="73"/>
      <c r="RP254" s="73"/>
      <c r="RQ254" s="73"/>
      <c r="RR254" s="73"/>
      <c r="RS254" s="73"/>
      <c r="RT254" s="73"/>
      <c r="RU254" s="73"/>
      <c r="RV254" s="73"/>
      <c r="RW254" s="73"/>
      <c r="RX254" s="73"/>
      <c r="RY254" s="73"/>
      <c r="RZ254" s="73"/>
      <c r="SA254" s="73"/>
      <c r="SB254" s="73"/>
      <c r="SC254" s="73"/>
      <c r="SD254" s="73"/>
      <c r="SE254" s="73"/>
      <c r="SF254" s="73"/>
      <c r="SG254" s="73"/>
      <c r="SH254" s="73"/>
      <c r="SI254" s="73"/>
      <c r="SJ254" s="73"/>
      <c r="SK254" s="73"/>
      <c r="SL254" s="73"/>
      <c r="SM254" s="73"/>
      <c r="SN254" s="73"/>
      <c r="SO254" s="73"/>
      <c r="SP254" s="73"/>
      <c r="SQ254" s="73"/>
      <c r="SR254" s="73"/>
      <c r="SS254" s="73"/>
      <c r="ST254" s="73"/>
      <c r="SU254" s="73"/>
      <c r="SV254" s="73"/>
      <c r="SW254" s="73"/>
      <c r="SX254" s="73"/>
      <c r="SY254" s="73"/>
      <c r="SZ254" s="73"/>
      <c r="TA254" s="73"/>
      <c r="TB254" s="73"/>
      <c r="TC254" s="73"/>
      <c r="TD254" s="73"/>
      <c r="TE254" s="73"/>
      <c r="TF254" s="73"/>
      <c r="TG254" s="73"/>
      <c r="TH254" s="73"/>
      <c r="TI254" s="73"/>
      <c r="TJ254" s="73"/>
      <c r="TK254" s="73"/>
      <c r="TL254" s="73"/>
      <c r="TM254" s="73"/>
      <c r="TN254" s="73"/>
      <c r="TO254" s="73"/>
      <c r="TP254" s="73"/>
      <c r="TQ254" s="73"/>
      <c r="TR254" s="73"/>
      <c r="TS254" s="73"/>
      <c r="TT254" s="73"/>
      <c r="TU254" s="73"/>
      <c r="TV254" s="73"/>
      <c r="TW254" s="73"/>
      <c r="TX254" s="73"/>
      <c r="TY254" s="73"/>
    </row>
    <row r="255" spans="1:545" s="74" customFormat="1" ht="12" customHeight="1" x14ac:dyDescent="0.25">
      <c r="A255" s="75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  <c r="IW255" s="77"/>
      <c r="IX255" s="77"/>
      <c r="IY255" s="77"/>
      <c r="IZ255" s="77"/>
      <c r="JA255" s="77"/>
      <c r="JB255" s="77"/>
      <c r="JC255" s="77"/>
      <c r="JD255" s="77"/>
      <c r="JE255" s="77"/>
      <c r="JF255" s="77"/>
      <c r="JG255" s="77"/>
      <c r="JH255" s="77"/>
      <c r="JI255" s="77"/>
      <c r="JJ255" s="77"/>
      <c r="JK255" s="77"/>
      <c r="JL255" s="77"/>
      <c r="JM255" s="77"/>
      <c r="JN255" s="77"/>
      <c r="JO255" s="77"/>
      <c r="JP255" s="77"/>
      <c r="JQ255" s="77"/>
      <c r="JR255" s="77"/>
      <c r="JS255" s="77"/>
      <c r="JT255" s="77"/>
      <c r="JU255" s="77"/>
      <c r="JV255" s="77"/>
      <c r="JW255" s="77"/>
      <c r="JX255" s="77"/>
      <c r="JY255" s="77"/>
      <c r="JZ255" s="77"/>
      <c r="KA255" s="77"/>
      <c r="KB255" s="77"/>
      <c r="KC255" s="77"/>
      <c r="KD255" s="77"/>
      <c r="KE255" s="77"/>
      <c r="KF255" s="77"/>
      <c r="KG255" s="77"/>
      <c r="KH255" s="77"/>
      <c r="KI255" s="77"/>
      <c r="KJ255" s="77"/>
      <c r="KK255" s="77"/>
      <c r="KL255" s="77"/>
      <c r="KM255" s="77"/>
      <c r="KN255" s="77"/>
      <c r="KO255" s="77"/>
      <c r="KP255" s="77"/>
      <c r="KQ255" s="77"/>
      <c r="KR255" s="77"/>
      <c r="KS255" s="77"/>
      <c r="KT255" s="77"/>
      <c r="KU255" s="77"/>
      <c r="KV255" s="77"/>
      <c r="KW255" s="77"/>
      <c r="KX255" s="77"/>
      <c r="KY255" s="77"/>
      <c r="KZ255" s="77"/>
      <c r="LA255" s="77"/>
      <c r="LB255" s="77"/>
      <c r="LC255" s="77"/>
      <c r="LD255" s="77"/>
      <c r="LE255" s="77"/>
      <c r="LF255" s="77"/>
      <c r="LG255" s="77"/>
      <c r="LH255" s="77"/>
      <c r="LI255" s="77"/>
      <c r="LJ255" s="77"/>
      <c r="LK255" s="77"/>
      <c r="LL255" s="77"/>
      <c r="LM255" s="77"/>
      <c r="LN255" s="77"/>
      <c r="LO255" s="77"/>
      <c r="LP255" s="77"/>
      <c r="LQ255" s="77"/>
      <c r="LR255" s="77"/>
      <c r="LS255" s="77"/>
      <c r="LT255" s="77"/>
      <c r="LU255" s="77"/>
      <c r="LV255" s="77"/>
      <c r="LW255" s="77"/>
      <c r="LX255" s="77"/>
      <c r="LY255" s="77"/>
      <c r="LZ255" s="77"/>
      <c r="MA255" s="77"/>
      <c r="MB255" s="77"/>
      <c r="MC255" s="77"/>
      <c r="MD255" s="77"/>
      <c r="ME255" s="77"/>
      <c r="MF255" s="77"/>
      <c r="MG255" s="77"/>
      <c r="MH255" s="77"/>
      <c r="MI255" s="77"/>
      <c r="MJ255" s="77"/>
      <c r="MK255" s="77"/>
      <c r="ML255" s="77"/>
      <c r="MM255" s="77"/>
      <c r="MN255" s="77"/>
      <c r="MO255" s="77"/>
      <c r="MP255" s="77"/>
      <c r="MQ255" s="77"/>
      <c r="MR255" s="77"/>
      <c r="MS255" s="77"/>
      <c r="MT255" s="77"/>
      <c r="MU255" s="77"/>
      <c r="MV255" s="77"/>
      <c r="MW255" s="77"/>
      <c r="MX255" s="77"/>
      <c r="MY255" s="77"/>
      <c r="MZ255" s="77"/>
      <c r="NA255" s="77"/>
      <c r="NB255" s="77"/>
      <c r="NC255" s="77"/>
      <c r="ND255" s="77"/>
      <c r="NE255" s="77"/>
      <c r="NF255" s="77"/>
      <c r="NG255" s="77"/>
      <c r="NH255" s="77"/>
      <c r="NI255" s="77"/>
      <c r="NJ255" s="77"/>
      <c r="NK255" s="77"/>
      <c r="NL255" s="77"/>
      <c r="NM255" s="77"/>
      <c r="NN255" s="77"/>
      <c r="NO255" s="77"/>
      <c r="NP255" s="77"/>
      <c r="NQ255" s="77"/>
      <c r="NR255" s="77"/>
      <c r="NS255" s="77"/>
      <c r="NT255" s="77"/>
      <c r="NU255" s="77"/>
      <c r="NV255" s="77"/>
      <c r="NW255" s="77"/>
      <c r="NX255" s="77"/>
      <c r="NY255" s="77"/>
      <c r="NZ255" s="77"/>
      <c r="OA255" s="77"/>
      <c r="OB255" s="77"/>
      <c r="OC255" s="77"/>
      <c r="OD255" s="77"/>
      <c r="OE255" s="77"/>
      <c r="OF255" s="77"/>
      <c r="OG255" s="77"/>
      <c r="OH255" s="77"/>
      <c r="OI255" s="77"/>
      <c r="OJ255" s="77"/>
      <c r="OK255" s="77"/>
      <c r="OL255" s="77"/>
      <c r="OM255" s="77"/>
      <c r="ON255" s="77"/>
      <c r="OO255" s="77"/>
      <c r="OP255" s="77"/>
      <c r="OQ255" s="77"/>
      <c r="OR255" s="77"/>
      <c r="OS255" s="77"/>
      <c r="OT255" s="77"/>
      <c r="OU255" s="77"/>
      <c r="OV255" s="77"/>
      <c r="OW255" s="77"/>
      <c r="OX255" s="77"/>
      <c r="OY255" s="77"/>
      <c r="OZ255" s="77"/>
      <c r="PA255" s="77"/>
      <c r="PB255" s="77"/>
      <c r="PC255" s="77"/>
      <c r="PD255" s="77"/>
      <c r="PE255" s="77"/>
      <c r="PF255" s="77"/>
      <c r="PG255" s="77"/>
      <c r="PH255" s="77"/>
      <c r="PI255" s="77"/>
      <c r="PJ255" s="77"/>
      <c r="PK255" s="77"/>
      <c r="PL255" s="77"/>
      <c r="PM255" s="77"/>
      <c r="PN255" s="77"/>
      <c r="PO255" s="77"/>
      <c r="PP255" s="77"/>
      <c r="PQ255" s="77"/>
      <c r="PR255" s="77"/>
      <c r="PS255" s="77"/>
      <c r="PT255" s="77"/>
      <c r="PU255" s="77"/>
      <c r="PV255" s="77"/>
      <c r="PW255" s="77"/>
      <c r="PX255" s="77"/>
      <c r="PY255" s="77"/>
      <c r="PZ255" s="77"/>
      <c r="QA255" s="77"/>
      <c r="QB255" s="77"/>
      <c r="QC255" s="77"/>
      <c r="QD255" s="77"/>
      <c r="QE255" s="77"/>
      <c r="QF255" s="77"/>
      <c r="QG255" s="77"/>
      <c r="QH255" s="77"/>
      <c r="QI255" s="77"/>
      <c r="QJ255" s="77"/>
      <c r="QK255" s="77"/>
      <c r="QL255" s="77"/>
      <c r="QM255" s="77"/>
      <c r="QN255" s="77"/>
      <c r="QO255" s="77"/>
      <c r="QP255" s="77"/>
      <c r="QQ255" s="77"/>
      <c r="QR255" s="77"/>
      <c r="QS255" s="77"/>
      <c r="QT255" s="77"/>
      <c r="QU255" s="77"/>
      <c r="QV255" s="77"/>
      <c r="QW255" s="77"/>
      <c r="QX255" s="77"/>
      <c r="QY255" s="77"/>
      <c r="QZ255" s="77"/>
      <c r="RA255" s="77"/>
      <c r="RB255" s="77"/>
      <c r="RC255" s="77"/>
      <c r="RD255" s="77"/>
      <c r="RE255" s="77"/>
      <c r="RF255" s="77"/>
      <c r="RG255" s="77"/>
      <c r="RH255" s="77"/>
      <c r="RI255" s="77"/>
      <c r="RJ255" s="77"/>
      <c r="RK255" s="77"/>
      <c r="RL255" s="77"/>
      <c r="RM255" s="77"/>
      <c r="RN255" s="77"/>
      <c r="RO255" s="77"/>
      <c r="RP255" s="77"/>
      <c r="RQ255" s="77"/>
      <c r="RR255" s="77"/>
      <c r="RS255" s="77"/>
      <c r="RT255" s="77"/>
      <c r="RU255" s="77"/>
      <c r="RV255" s="77"/>
      <c r="RW255" s="77"/>
      <c r="RX255" s="77"/>
      <c r="RY255" s="77"/>
      <c r="RZ255" s="77"/>
      <c r="SA255" s="77"/>
      <c r="SB255" s="77"/>
      <c r="SC255" s="77"/>
      <c r="SD255" s="77"/>
      <c r="SE255" s="77"/>
      <c r="SF255" s="77"/>
      <c r="SG255" s="77"/>
      <c r="SH255" s="77"/>
      <c r="SI255" s="77"/>
      <c r="SJ255" s="77"/>
      <c r="SK255" s="77"/>
      <c r="SL255" s="77"/>
      <c r="SM255" s="77"/>
      <c r="SN255" s="77"/>
      <c r="SO255" s="77"/>
      <c r="SP255" s="77"/>
      <c r="SQ255" s="77"/>
      <c r="SR255" s="77"/>
      <c r="SS255" s="77"/>
      <c r="ST255" s="77"/>
      <c r="SU255" s="77"/>
      <c r="SV255" s="77"/>
      <c r="SW255" s="77"/>
      <c r="SX255" s="77"/>
      <c r="SY255" s="77"/>
      <c r="SZ255" s="77"/>
      <c r="TA255" s="77"/>
      <c r="TB255" s="77"/>
      <c r="TC255" s="77"/>
      <c r="TD255" s="77"/>
      <c r="TE255" s="77"/>
      <c r="TF255" s="77"/>
      <c r="TG255" s="77"/>
      <c r="TH255" s="77"/>
      <c r="TI255" s="77"/>
      <c r="TJ255" s="77"/>
      <c r="TK255" s="77"/>
      <c r="TL255" s="77"/>
      <c r="TM255" s="77"/>
      <c r="TN255" s="77"/>
      <c r="TO255" s="77"/>
      <c r="TP255" s="77"/>
      <c r="TQ255" s="77"/>
      <c r="TR255" s="77"/>
      <c r="TS255" s="77"/>
      <c r="TT255" s="77"/>
      <c r="TU255" s="77"/>
      <c r="TV255" s="77"/>
      <c r="TW255" s="77"/>
      <c r="TX255" s="77"/>
      <c r="TY255" s="77"/>
    </row>
    <row r="256" spans="1:545" s="74" customFormat="1" ht="12" customHeight="1" x14ac:dyDescent="0.25">
      <c r="A256" s="78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  <c r="IW256" s="77"/>
      <c r="IX256" s="77"/>
      <c r="IY256" s="77"/>
      <c r="IZ256" s="77"/>
      <c r="JA256" s="77"/>
      <c r="JB256" s="77"/>
      <c r="JC256" s="77"/>
      <c r="JD256" s="77"/>
      <c r="JE256" s="77"/>
      <c r="JF256" s="77"/>
      <c r="JG256" s="77"/>
      <c r="JH256" s="77"/>
      <c r="JI256" s="77"/>
      <c r="JJ256" s="77"/>
      <c r="JK256" s="77"/>
      <c r="JL256" s="77"/>
      <c r="JM256" s="77"/>
      <c r="JN256" s="77"/>
      <c r="JO256" s="77"/>
      <c r="JP256" s="77"/>
      <c r="JQ256" s="77"/>
      <c r="JR256" s="77"/>
      <c r="JS256" s="77"/>
      <c r="JT256" s="77"/>
      <c r="JU256" s="77"/>
      <c r="JV256" s="77"/>
      <c r="JW256" s="77"/>
      <c r="JX256" s="77"/>
      <c r="JY256" s="77"/>
      <c r="JZ256" s="77"/>
      <c r="KA256" s="77"/>
      <c r="KB256" s="77"/>
      <c r="KC256" s="77"/>
      <c r="KD256" s="77"/>
      <c r="KE256" s="77"/>
      <c r="KF256" s="77"/>
      <c r="KG256" s="77"/>
      <c r="KH256" s="77"/>
      <c r="KI256" s="77"/>
      <c r="KJ256" s="77"/>
      <c r="KK256" s="77"/>
      <c r="KL256" s="77"/>
      <c r="KM256" s="77"/>
      <c r="KN256" s="77"/>
      <c r="KO256" s="77"/>
      <c r="KP256" s="77"/>
      <c r="KQ256" s="77"/>
      <c r="KR256" s="77"/>
      <c r="KS256" s="77"/>
      <c r="KT256" s="77"/>
      <c r="KU256" s="77"/>
      <c r="KV256" s="77"/>
      <c r="KW256" s="77"/>
      <c r="KX256" s="77"/>
      <c r="KY256" s="77"/>
      <c r="KZ256" s="77"/>
      <c r="LA256" s="77"/>
      <c r="LB256" s="77"/>
      <c r="LC256" s="77"/>
      <c r="LD256" s="77"/>
      <c r="LE256" s="77"/>
      <c r="LF256" s="77"/>
      <c r="LG256" s="77"/>
      <c r="LH256" s="77"/>
      <c r="LI256" s="77"/>
      <c r="LJ256" s="77"/>
      <c r="LK256" s="77"/>
      <c r="LL256" s="77"/>
      <c r="LM256" s="77"/>
      <c r="LN256" s="77"/>
      <c r="LO256" s="77"/>
      <c r="LP256" s="77"/>
      <c r="LQ256" s="77"/>
      <c r="LR256" s="77"/>
      <c r="LS256" s="77"/>
      <c r="LT256" s="77"/>
      <c r="LU256" s="77"/>
      <c r="LV256" s="77"/>
      <c r="LW256" s="77"/>
      <c r="LX256" s="77"/>
      <c r="LY256" s="77"/>
      <c r="LZ256" s="77"/>
      <c r="MA256" s="77"/>
      <c r="MB256" s="77"/>
      <c r="MC256" s="77"/>
      <c r="MD256" s="77"/>
      <c r="ME256" s="77"/>
      <c r="MF256" s="77"/>
      <c r="MG256" s="77"/>
      <c r="MH256" s="77"/>
      <c r="MI256" s="77"/>
      <c r="MJ256" s="77"/>
      <c r="MK256" s="77"/>
      <c r="ML256" s="77"/>
      <c r="MM256" s="77"/>
      <c r="MN256" s="77"/>
      <c r="MO256" s="77"/>
      <c r="MP256" s="77"/>
      <c r="MQ256" s="77"/>
      <c r="MR256" s="77"/>
      <c r="MS256" s="77"/>
      <c r="MT256" s="77"/>
      <c r="MU256" s="77"/>
      <c r="MV256" s="77"/>
      <c r="MW256" s="77"/>
      <c r="MX256" s="77"/>
      <c r="MY256" s="77"/>
      <c r="MZ256" s="77"/>
      <c r="NA256" s="77"/>
      <c r="NB256" s="77"/>
      <c r="NC256" s="77"/>
      <c r="ND256" s="77"/>
      <c r="NE256" s="77"/>
      <c r="NF256" s="77"/>
      <c r="NG256" s="77"/>
      <c r="NH256" s="77"/>
      <c r="NI256" s="77"/>
      <c r="NJ256" s="77"/>
      <c r="NK256" s="77"/>
      <c r="NL256" s="77"/>
      <c r="NM256" s="77"/>
      <c r="NN256" s="77"/>
      <c r="NO256" s="77"/>
      <c r="NP256" s="77"/>
      <c r="NQ256" s="77"/>
      <c r="NR256" s="77"/>
      <c r="NS256" s="77"/>
      <c r="NT256" s="77"/>
      <c r="NU256" s="77"/>
      <c r="NV256" s="77"/>
      <c r="NW256" s="77"/>
      <c r="NX256" s="77"/>
      <c r="NY256" s="77"/>
      <c r="NZ256" s="77"/>
      <c r="OA256" s="77"/>
      <c r="OB256" s="77"/>
      <c r="OC256" s="77"/>
      <c r="OD256" s="77"/>
      <c r="OE256" s="77"/>
      <c r="OF256" s="77"/>
      <c r="OG256" s="77"/>
      <c r="OH256" s="77"/>
      <c r="OI256" s="77"/>
      <c r="OJ256" s="77"/>
      <c r="OK256" s="77"/>
      <c r="OL256" s="77"/>
      <c r="OM256" s="77"/>
      <c r="ON256" s="77"/>
      <c r="OO256" s="77"/>
      <c r="OP256" s="77"/>
      <c r="OQ256" s="77"/>
      <c r="OR256" s="77"/>
      <c r="OS256" s="77"/>
      <c r="OT256" s="77"/>
      <c r="OU256" s="77"/>
      <c r="OV256" s="77"/>
      <c r="OW256" s="77"/>
      <c r="OX256" s="77"/>
      <c r="OY256" s="77"/>
      <c r="OZ256" s="77"/>
      <c r="PA256" s="77"/>
      <c r="PB256" s="77"/>
      <c r="PC256" s="77"/>
      <c r="PD256" s="77"/>
      <c r="PE256" s="77"/>
      <c r="PF256" s="77"/>
      <c r="PG256" s="77"/>
      <c r="PH256" s="77"/>
      <c r="PI256" s="77"/>
      <c r="PJ256" s="77"/>
      <c r="PK256" s="77"/>
      <c r="PL256" s="77"/>
      <c r="PM256" s="77"/>
      <c r="PN256" s="77"/>
      <c r="PO256" s="77"/>
      <c r="PP256" s="77"/>
      <c r="PQ256" s="77"/>
      <c r="PR256" s="77"/>
      <c r="PS256" s="77"/>
      <c r="PT256" s="77"/>
      <c r="PU256" s="77"/>
      <c r="PV256" s="77"/>
      <c r="PW256" s="77"/>
      <c r="PX256" s="77"/>
      <c r="PY256" s="77"/>
      <c r="PZ256" s="77"/>
      <c r="QA256" s="77"/>
      <c r="QB256" s="77"/>
      <c r="QC256" s="77"/>
      <c r="QD256" s="77"/>
      <c r="QE256" s="77"/>
      <c r="QF256" s="77"/>
      <c r="QG256" s="77"/>
      <c r="QH256" s="77"/>
      <c r="QI256" s="77"/>
      <c r="QJ256" s="77"/>
      <c r="QK256" s="77"/>
      <c r="QL256" s="77"/>
      <c r="QM256" s="77"/>
      <c r="QN256" s="77"/>
      <c r="QO256" s="77"/>
      <c r="QP256" s="77"/>
      <c r="QQ256" s="77"/>
      <c r="QR256" s="77"/>
      <c r="QS256" s="77"/>
      <c r="QT256" s="77"/>
      <c r="QU256" s="77"/>
      <c r="QV256" s="77"/>
      <c r="QW256" s="77"/>
      <c r="QX256" s="77"/>
      <c r="QY256" s="77"/>
      <c r="QZ256" s="77"/>
      <c r="RA256" s="77"/>
      <c r="RB256" s="77"/>
      <c r="RC256" s="77"/>
      <c r="RD256" s="77"/>
      <c r="RE256" s="77"/>
      <c r="RF256" s="77"/>
      <c r="RG256" s="77"/>
      <c r="RH256" s="77"/>
      <c r="RI256" s="77"/>
      <c r="RJ256" s="77"/>
      <c r="RK256" s="77"/>
      <c r="RL256" s="77"/>
      <c r="RM256" s="77"/>
      <c r="RN256" s="77"/>
      <c r="RO256" s="77"/>
      <c r="RP256" s="77"/>
      <c r="RQ256" s="77"/>
      <c r="RR256" s="77"/>
      <c r="RS256" s="77"/>
      <c r="RT256" s="77"/>
      <c r="RU256" s="77"/>
      <c r="RV256" s="77"/>
      <c r="RW256" s="77"/>
      <c r="RX256" s="77"/>
      <c r="RY256" s="77"/>
      <c r="RZ256" s="77"/>
      <c r="SA256" s="77"/>
      <c r="SB256" s="77"/>
      <c r="SC256" s="77"/>
      <c r="SD256" s="77"/>
      <c r="SE256" s="77"/>
      <c r="SF256" s="77"/>
      <c r="SG256" s="77"/>
      <c r="SH256" s="77"/>
      <c r="SI256" s="77"/>
      <c r="SJ256" s="77"/>
      <c r="SK256" s="77"/>
      <c r="SL256" s="77"/>
      <c r="SM256" s="77"/>
      <c r="SN256" s="77"/>
      <c r="SO256" s="77"/>
      <c r="SP256" s="77"/>
      <c r="SQ256" s="77"/>
      <c r="SR256" s="77"/>
      <c r="SS256" s="77"/>
      <c r="ST256" s="77"/>
      <c r="SU256" s="77"/>
      <c r="SV256" s="77"/>
      <c r="SW256" s="77"/>
      <c r="SX256" s="77"/>
      <c r="SY256" s="77"/>
      <c r="SZ256" s="77"/>
      <c r="TA256" s="77"/>
      <c r="TB256" s="77"/>
      <c r="TC256" s="77"/>
      <c r="TD256" s="77"/>
      <c r="TE256" s="77"/>
      <c r="TF256" s="77"/>
      <c r="TG256" s="77"/>
      <c r="TH256" s="77"/>
      <c r="TI256" s="77"/>
      <c r="TJ256" s="77"/>
      <c r="TK256" s="77"/>
      <c r="TL256" s="77"/>
      <c r="TM256" s="77"/>
      <c r="TN256" s="77"/>
      <c r="TO256" s="77"/>
      <c r="TP256" s="77"/>
      <c r="TQ256" s="77"/>
      <c r="TR256" s="77"/>
      <c r="TS256" s="77"/>
      <c r="TT256" s="77"/>
      <c r="TU256" s="77"/>
      <c r="TV256" s="77"/>
      <c r="TW256" s="77"/>
      <c r="TX256" s="77"/>
      <c r="TY256" s="77"/>
    </row>
    <row r="257" spans="3:13" ht="12" customHeight="1" x14ac:dyDescent="0.25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80"/>
    </row>
    <row r="258" spans="3:13" ht="12" customHeight="1" x14ac:dyDescent="0.25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80"/>
    </row>
  </sheetData>
  <printOptions horizontalCentered="1"/>
  <pageMargins left="0.31496062992125984" right="0.31496062992125984" top="1.1811023622047245" bottom="0.47244094488188981" header="0.23622047244094491" footer="0.19685039370078741"/>
  <pageSetup scale="55" fitToHeight="0" orientation="landscape" r:id="rId1"/>
  <headerFooter>
    <oddHeader>&amp;L&amp;G&amp;C&amp;"Encode Sans Medium,Negrita"&amp;10PODER EJECUTIVO
DEL ESTADO DE TAMAULIPAS
&amp;G 
Cédula Acumulativa por Rubro de Ingresos
del 1 de Enero al 30 de Septiembre de 2023
&amp;8(Cifras en Pesos)</oddHeader>
    <oddFooter>&amp;C&amp;G
&amp;"Arial,Negrita"&amp;12Anexos</oddFooter>
  </headerFooter>
  <rowBreaks count="3" manualBreakCount="3">
    <brk id="64" max="12" man="1"/>
    <brk id="126" max="16383" man="1"/>
    <brk id="19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Ingresos Calendari</vt:lpstr>
      <vt:lpstr>'Analitico de Ingresos Calendari'!Área_de_impresión</vt:lpstr>
      <vt:lpstr>'Analitico de Ingresos Calendari'!Títulos_a_imprimir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Antonio Torres Gonzalez</cp:lastModifiedBy>
  <dcterms:modified xsi:type="dcterms:W3CDTF">2023-10-25T18:01:53Z</dcterms:modified>
  <cp:category/>
</cp:coreProperties>
</file>