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Cedula Acumulativa " sheetId="1" r:id="rId1"/>
  </sheets>
  <definedNames>
    <definedName name="A_IMPRESIÓN_IM" localSheetId="0">#REF!</definedName>
    <definedName name="_xlnm.Print_Area" localSheetId="0">'Cedula Acumulativa '!$A$1:$J$244</definedName>
    <definedName name="_xlnm.Database" localSheetId="0">#REF!</definedName>
    <definedName name="_xlnm.Print_Titles" localSheetId="0">'Cedula Acumulativa '!$C:$C,'Cedula Acumulativa '!$1:$2</definedName>
    <definedName name="Z_1C9A9121_E977_4B7C_B9B8_1EE409452C9A_.wvu.PrintTitles" localSheetId="0" hidden="1">'Cedula Acumulativa '!$1:$2</definedName>
    <definedName name="Z_B4154E39_D80D_4C70_B5BA_E2F4455703A0_.wvu.PrintTitles" localSheetId="0" hidden="1">'Cedula Acumulativa '!$1:$2</definedName>
    <definedName name="Z_DAB10FE5_72A9_41F7_9074_75BA0A35D880_.wvu.PrintTitles" localSheetId="0" hidden="1">'Cedula Acumulativa '!$1:$2</definedName>
    <definedName name="Z_E7094936_1F74_49C0_9A17_F7F2B6147DB4_.wvu.PrintTitles" localSheetId="0" hidden="1">'Cedula Acumulativa '!$1:$2</definedName>
  </definedNames>
  <calcPr calcId="145621"/>
</workbook>
</file>

<file path=xl/calcChain.xml><?xml version="1.0" encoding="utf-8"?>
<calcChain xmlns="http://schemas.openxmlformats.org/spreadsheetml/2006/main">
  <c r="J234" i="1" l="1"/>
  <c r="J233" i="1"/>
  <c r="I232" i="1"/>
  <c r="H232" i="1"/>
  <c r="G232" i="1"/>
  <c r="F232" i="1"/>
  <c r="J232" i="1" s="1"/>
  <c r="E232" i="1"/>
  <c r="D232" i="1"/>
  <c r="J231" i="1"/>
  <c r="I230" i="1"/>
  <c r="H230" i="1"/>
  <c r="G230" i="1"/>
  <c r="F230" i="1"/>
  <c r="J230" i="1" s="1"/>
  <c r="E230" i="1"/>
  <c r="D230" i="1"/>
  <c r="J229" i="1"/>
  <c r="I228" i="1"/>
  <c r="H228" i="1"/>
  <c r="G228" i="1"/>
  <c r="F228" i="1"/>
  <c r="J228" i="1" s="1"/>
  <c r="E228" i="1"/>
  <c r="D228" i="1"/>
  <c r="J227" i="1"/>
  <c r="J226" i="1"/>
  <c r="J225" i="1"/>
  <c r="J224" i="1"/>
  <c r="J223" i="1"/>
  <c r="J222" i="1"/>
  <c r="J221" i="1"/>
  <c r="J220" i="1"/>
  <c r="J219" i="1"/>
  <c r="J218" i="1"/>
  <c r="I217" i="1"/>
  <c r="H217" i="1"/>
  <c r="G217" i="1"/>
  <c r="G204" i="1" s="1"/>
  <c r="G182" i="1" s="1"/>
  <c r="F217" i="1"/>
  <c r="E217" i="1"/>
  <c r="D217" i="1"/>
  <c r="J217" i="1" s="1"/>
  <c r="J216" i="1"/>
  <c r="J215" i="1"/>
  <c r="J214" i="1"/>
  <c r="J213" i="1"/>
  <c r="J212" i="1"/>
  <c r="J211" i="1"/>
  <c r="J210" i="1"/>
  <c r="J209" i="1"/>
  <c r="J208" i="1"/>
  <c r="J207" i="1"/>
  <c r="J206" i="1"/>
  <c r="I205" i="1"/>
  <c r="H205" i="1"/>
  <c r="G205" i="1"/>
  <c r="F205" i="1"/>
  <c r="F204" i="1" s="1"/>
  <c r="E205" i="1"/>
  <c r="J205" i="1" s="1"/>
  <c r="D205" i="1"/>
  <c r="I204" i="1"/>
  <c r="H204" i="1"/>
  <c r="E204" i="1"/>
  <c r="D204" i="1"/>
  <c r="J204" i="1" s="1"/>
  <c r="J203" i="1"/>
  <c r="J202" i="1"/>
  <c r="J201" i="1"/>
  <c r="J200" i="1"/>
  <c r="J199" i="1"/>
  <c r="J198" i="1"/>
  <c r="J197" i="1"/>
  <c r="I196" i="1"/>
  <c r="H196" i="1"/>
  <c r="G196" i="1"/>
  <c r="F196" i="1"/>
  <c r="J196" i="1" s="1"/>
  <c r="E196" i="1"/>
  <c r="D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I183" i="1"/>
  <c r="H183" i="1"/>
  <c r="G183" i="1"/>
  <c r="F183" i="1"/>
  <c r="F182" i="1" s="1"/>
  <c r="E183" i="1"/>
  <c r="J183" i="1" s="1"/>
  <c r="D183" i="1"/>
  <c r="I182" i="1"/>
  <c r="H182" i="1"/>
  <c r="E182" i="1"/>
  <c r="D182" i="1"/>
  <c r="J181" i="1"/>
  <c r="I180" i="1"/>
  <c r="H180" i="1"/>
  <c r="G180" i="1"/>
  <c r="F180" i="1"/>
  <c r="E180" i="1"/>
  <c r="D180" i="1"/>
  <c r="J180" i="1" s="1"/>
  <c r="J179" i="1"/>
  <c r="I178" i="1"/>
  <c r="H178" i="1"/>
  <c r="G178" i="1"/>
  <c r="F178" i="1"/>
  <c r="E178" i="1"/>
  <c r="D178" i="1"/>
  <c r="J178" i="1" s="1"/>
  <c r="J177" i="1"/>
  <c r="J176" i="1"/>
  <c r="J175" i="1"/>
  <c r="J174" i="1"/>
  <c r="J173" i="1"/>
  <c r="J172" i="1"/>
  <c r="J171" i="1"/>
  <c r="J170" i="1"/>
  <c r="J169" i="1"/>
  <c r="I168" i="1"/>
  <c r="H168" i="1"/>
  <c r="G168" i="1"/>
  <c r="F168" i="1"/>
  <c r="E168" i="1"/>
  <c r="D168" i="1"/>
  <c r="J168" i="1" s="1"/>
  <c r="J167" i="1"/>
  <c r="I166" i="1"/>
  <c r="H166" i="1"/>
  <c r="G166" i="1"/>
  <c r="F166" i="1"/>
  <c r="E166" i="1"/>
  <c r="D166" i="1"/>
  <c r="J166" i="1" s="1"/>
  <c r="J165" i="1"/>
  <c r="J164" i="1"/>
  <c r="J163" i="1"/>
  <c r="J162" i="1"/>
  <c r="J161" i="1"/>
  <c r="J160" i="1"/>
  <c r="J159" i="1"/>
  <c r="J158" i="1"/>
  <c r="J157" i="1"/>
  <c r="J156" i="1"/>
  <c r="I155" i="1"/>
  <c r="H155" i="1"/>
  <c r="G155" i="1"/>
  <c r="F155" i="1"/>
  <c r="E155" i="1"/>
  <c r="J155" i="1" s="1"/>
  <c r="D155" i="1"/>
  <c r="J154" i="1"/>
  <c r="J153" i="1"/>
  <c r="J152" i="1"/>
  <c r="I151" i="1"/>
  <c r="H151" i="1"/>
  <c r="G151" i="1"/>
  <c r="F151" i="1"/>
  <c r="E151" i="1"/>
  <c r="D151" i="1"/>
  <c r="J151" i="1" s="1"/>
  <c r="J150" i="1"/>
  <c r="J149" i="1"/>
  <c r="J148" i="1"/>
  <c r="J147" i="1"/>
  <c r="I146" i="1"/>
  <c r="H146" i="1"/>
  <c r="G146" i="1"/>
  <c r="F146" i="1"/>
  <c r="J146" i="1" s="1"/>
  <c r="E146" i="1"/>
  <c r="D146" i="1"/>
  <c r="J145" i="1"/>
  <c r="J144" i="1"/>
  <c r="J143" i="1"/>
  <c r="J142" i="1"/>
  <c r="J141" i="1"/>
  <c r="J140" i="1"/>
  <c r="I139" i="1"/>
  <c r="H139" i="1"/>
  <c r="G139" i="1"/>
  <c r="F139" i="1"/>
  <c r="E139" i="1"/>
  <c r="D139" i="1"/>
  <c r="J139" i="1" s="1"/>
  <c r="J138" i="1"/>
  <c r="J137" i="1"/>
  <c r="J136" i="1"/>
  <c r="J135" i="1"/>
  <c r="I134" i="1"/>
  <c r="H134" i="1"/>
  <c r="G134" i="1"/>
  <c r="F134" i="1"/>
  <c r="J134" i="1" s="1"/>
  <c r="E134" i="1"/>
  <c r="D134" i="1"/>
  <c r="J133" i="1"/>
  <c r="J132" i="1"/>
  <c r="J131" i="1"/>
  <c r="J130" i="1"/>
  <c r="J129" i="1"/>
  <c r="J128" i="1"/>
  <c r="J127" i="1"/>
  <c r="J126" i="1"/>
  <c r="J125" i="1"/>
  <c r="J124" i="1"/>
  <c r="I123" i="1"/>
  <c r="H123" i="1"/>
  <c r="G123" i="1"/>
  <c r="F123" i="1"/>
  <c r="E123" i="1"/>
  <c r="D123" i="1"/>
  <c r="J123" i="1" s="1"/>
  <c r="J122" i="1"/>
  <c r="J121" i="1"/>
  <c r="J120" i="1"/>
  <c r="J119" i="1"/>
  <c r="J118" i="1"/>
  <c r="I117" i="1"/>
  <c r="H117" i="1"/>
  <c r="H114" i="1" s="1"/>
  <c r="H97" i="1" s="1"/>
  <c r="G117" i="1"/>
  <c r="F117" i="1"/>
  <c r="E117" i="1"/>
  <c r="D117" i="1"/>
  <c r="D114" i="1" s="1"/>
  <c r="J116" i="1"/>
  <c r="I115" i="1"/>
  <c r="H115" i="1"/>
  <c r="G115" i="1"/>
  <c r="F115" i="1"/>
  <c r="E115" i="1"/>
  <c r="D115" i="1"/>
  <c r="J115" i="1" s="1"/>
  <c r="I114" i="1"/>
  <c r="G114" i="1"/>
  <c r="F114" i="1"/>
  <c r="F97" i="1" s="1"/>
  <c r="E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I98" i="1"/>
  <c r="I97" i="1" s="1"/>
  <c r="H98" i="1"/>
  <c r="G98" i="1"/>
  <c r="F98" i="1"/>
  <c r="E98" i="1"/>
  <c r="E97" i="1" s="1"/>
  <c r="D98" i="1"/>
  <c r="J98" i="1" s="1"/>
  <c r="G97" i="1"/>
  <c r="J96" i="1"/>
  <c r="J95" i="1"/>
  <c r="J94" i="1"/>
  <c r="J93" i="1"/>
  <c r="I92" i="1"/>
  <c r="H92" i="1"/>
  <c r="G92" i="1"/>
  <c r="F92" i="1"/>
  <c r="J92" i="1" s="1"/>
  <c r="E92" i="1"/>
  <c r="D92" i="1"/>
  <c r="J91" i="1"/>
  <c r="J90" i="1"/>
  <c r="J89" i="1"/>
  <c r="J88" i="1"/>
  <c r="J87" i="1"/>
  <c r="J86" i="1"/>
  <c r="J85" i="1"/>
  <c r="I84" i="1"/>
  <c r="H84" i="1"/>
  <c r="H75" i="1" s="1"/>
  <c r="G84" i="1"/>
  <c r="F84" i="1"/>
  <c r="E84" i="1"/>
  <c r="D84" i="1"/>
  <c r="J84" i="1" s="1"/>
  <c r="J83" i="1"/>
  <c r="J82" i="1"/>
  <c r="J81" i="1"/>
  <c r="J80" i="1"/>
  <c r="J79" i="1"/>
  <c r="J78" i="1"/>
  <c r="J77" i="1"/>
  <c r="I76" i="1"/>
  <c r="H76" i="1"/>
  <c r="G76" i="1"/>
  <c r="G75" i="1" s="1"/>
  <c r="F76" i="1"/>
  <c r="F75" i="1" s="1"/>
  <c r="F64" i="1" s="1"/>
  <c r="E76" i="1"/>
  <c r="D76" i="1"/>
  <c r="I75" i="1"/>
  <c r="E75" i="1"/>
  <c r="J74" i="1"/>
  <c r="J73" i="1"/>
  <c r="J72" i="1"/>
  <c r="J71" i="1"/>
  <c r="J70" i="1"/>
  <c r="J69" i="1"/>
  <c r="J68" i="1"/>
  <c r="J67" i="1"/>
  <c r="I66" i="1"/>
  <c r="I64" i="1" s="1"/>
  <c r="H66" i="1"/>
  <c r="H64" i="1" s="1"/>
  <c r="G66" i="1"/>
  <c r="F66" i="1"/>
  <c r="E66" i="1"/>
  <c r="E64" i="1" s="1"/>
  <c r="D66" i="1"/>
  <c r="J66" i="1" s="1"/>
  <c r="J63" i="1"/>
  <c r="J62" i="1"/>
  <c r="I61" i="1"/>
  <c r="H61" i="1"/>
  <c r="G61" i="1"/>
  <c r="F61" i="1"/>
  <c r="E61" i="1"/>
  <c r="D61" i="1"/>
  <c r="J61" i="1" s="1"/>
  <c r="J60" i="1"/>
  <c r="I59" i="1"/>
  <c r="I58" i="1" s="1"/>
  <c r="H59" i="1"/>
  <c r="H58" i="1" s="1"/>
  <c r="H50" i="1" s="1"/>
  <c r="H49" i="1" s="1"/>
  <c r="G59" i="1"/>
  <c r="F59" i="1"/>
  <c r="E59" i="1"/>
  <c r="E58" i="1" s="1"/>
  <c r="D59" i="1"/>
  <c r="J59" i="1" s="1"/>
  <c r="G58" i="1"/>
  <c r="G50" i="1" s="1"/>
  <c r="G49" i="1" s="1"/>
  <c r="F58" i="1"/>
  <c r="J57" i="1"/>
  <c r="I56" i="1"/>
  <c r="H56" i="1"/>
  <c r="G56" i="1"/>
  <c r="F56" i="1"/>
  <c r="E56" i="1"/>
  <c r="D56" i="1"/>
  <c r="J56" i="1" s="1"/>
  <c r="J55" i="1"/>
  <c r="F55" i="1"/>
  <c r="E55" i="1"/>
  <c r="D55" i="1"/>
  <c r="D51" i="1" s="1"/>
  <c r="J54" i="1"/>
  <c r="J53" i="1"/>
  <c r="J52" i="1"/>
  <c r="I51" i="1"/>
  <c r="I50" i="1" s="1"/>
  <c r="I49" i="1" s="1"/>
  <c r="H51" i="1"/>
  <c r="G51" i="1"/>
  <c r="F51" i="1"/>
  <c r="F50" i="1" s="1"/>
  <c r="F49" i="1" s="1"/>
  <c r="E51" i="1"/>
  <c r="E50" i="1" s="1"/>
  <c r="E49" i="1" s="1"/>
  <c r="J48" i="1"/>
  <c r="J47" i="1"/>
  <c r="J46" i="1"/>
  <c r="J45" i="1"/>
  <c r="I44" i="1"/>
  <c r="H44" i="1"/>
  <c r="G44" i="1"/>
  <c r="G43" i="1" s="1"/>
  <c r="F44" i="1"/>
  <c r="F43" i="1" s="1"/>
  <c r="E44" i="1"/>
  <c r="D44" i="1"/>
  <c r="I43" i="1"/>
  <c r="H43" i="1"/>
  <c r="E43" i="1"/>
  <c r="D43" i="1"/>
  <c r="J42" i="1"/>
  <c r="J41" i="1"/>
  <c r="J40" i="1"/>
  <c r="J39" i="1"/>
  <c r="I38" i="1"/>
  <c r="H38" i="1"/>
  <c r="G38" i="1"/>
  <c r="F38" i="1"/>
  <c r="E38" i="1"/>
  <c r="D38" i="1"/>
  <c r="J38" i="1" s="1"/>
  <c r="J37" i="1"/>
  <c r="I36" i="1"/>
  <c r="H36" i="1"/>
  <c r="G36" i="1"/>
  <c r="F36" i="1"/>
  <c r="E36" i="1"/>
  <c r="D36" i="1"/>
  <c r="J36" i="1" s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I22" i="1"/>
  <c r="I21" i="1" s="1"/>
  <c r="H22" i="1"/>
  <c r="H21" i="1" s="1"/>
  <c r="G22" i="1"/>
  <c r="F22" i="1"/>
  <c r="E22" i="1"/>
  <c r="E21" i="1" s="1"/>
  <c r="D22" i="1"/>
  <c r="J22" i="1" s="1"/>
  <c r="G21" i="1"/>
  <c r="F21" i="1"/>
  <c r="J20" i="1"/>
  <c r="I19" i="1"/>
  <c r="H19" i="1"/>
  <c r="G19" i="1"/>
  <c r="F19" i="1"/>
  <c r="E19" i="1"/>
  <c r="D19" i="1"/>
  <c r="J19" i="1" s="1"/>
  <c r="J18" i="1"/>
  <c r="J17" i="1"/>
  <c r="J16" i="1"/>
  <c r="J15" i="1"/>
  <c r="I14" i="1"/>
  <c r="H14" i="1"/>
  <c r="G14" i="1"/>
  <c r="F14" i="1"/>
  <c r="J14" i="1" s="1"/>
  <c r="E14" i="1"/>
  <c r="D14" i="1"/>
  <c r="J13" i="1"/>
  <c r="J12" i="1"/>
  <c r="I12" i="1"/>
  <c r="H12" i="1"/>
  <c r="G12" i="1"/>
  <c r="F12" i="1"/>
  <c r="F3" i="1" s="1"/>
  <c r="E12" i="1"/>
  <c r="D12" i="1"/>
  <c r="J11" i="1"/>
  <c r="J10" i="1"/>
  <c r="I9" i="1"/>
  <c r="H9" i="1"/>
  <c r="G9" i="1"/>
  <c r="F9" i="1"/>
  <c r="E9" i="1"/>
  <c r="D9" i="1"/>
  <c r="J9" i="1" s="1"/>
  <c r="J8" i="1"/>
  <c r="I7" i="1"/>
  <c r="H7" i="1"/>
  <c r="G7" i="1"/>
  <c r="F7" i="1"/>
  <c r="E7" i="1"/>
  <c r="D7" i="1"/>
  <c r="J7" i="1" s="1"/>
  <c r="J6" i="1"/>
  <c r="J5" i="1"/>
  <c r="I4" i="1"/>
  <c r="I3" i="1" s="1"/>
  <c r="H4" i="1"/>
  <c r="H3" i="1" s="1"/>
  <c r="H235" i="1" s="1"/>
  <c r="G4" i="1"/>
  <c r="F4" i="1"/>
  <c r="E4" i="1"/>
  <c r="E3" i="1" s="1"/>
  <c r="D4" i="1"/>
  <c r="D3" i="1" s="1"/>
  <c r="G3" i="1"/>
  <c r="E235" i="1" l="1"/>
  <c r="D97" i="1"/>
  <c r="J97" i="1" s="1"/>
  <c r="J114" i="1"/>
  <c r="J43" i="1"/>
  <c r="G64" i="1"/>
  <c r="G235" i="1" s="1"/>
  <c r="J51" i="1"/>
  <c r="J3" i="1"/>
  <c r="I235" i="1"/>
  <c r="F235" i="1"/>
  <c r="J182" i="1"/>
  <c r="D21" i="1"/>
  <c r="J21" i="1" s="1"/>
  <c r="D75" i="1"/>
  <c r="J75" i="1" s="1"/>
  <c r="J117" i="1"/>
  <c r="J44" i="1"/>
  <c r="J76" i="1"/>
  <c r="D58" i="1"/>
  <c r="J58" i="1" s="1"/>
  <c r="J4" i="1"/>
  <c r="D64" i="1" l="1"/>
  <c r="J64" i="1" s="1"/>
  <c r="D50" i="1"/>
  <c r="J50" i="1" l="1"/>
  <c r="D49" i="1"/>
  <c r="J49" i="1" l="1"/>
  <c r="D235" i="1"/>
  <c r="J235" i="1" s="1"/>
</calcChain>
</file>

<file path=xl/sharedStrings.xml><?xml version="1.0" encoding="utf-8"?>
<sst xmlns="http://schemas.openxmlformats.org/spreadsheetml/2006/main" count="554" uniqueCount="440">
  <si>
    <t>Fondo</t>
  </si>
  <si>
    <t>Partida Presupuestal</t>
  </si>
  <si>
    <t>Fuente del Ingreso</t>
  </si>
  <si>
    <t>Enero</t>
  </si>
  <si>
    <t>Febrero</t>
  </si>
  <si>
    <t>Marzo</t>
  </si>
  <si>
    <t>Abril</t>
  </si>
  <si>
    <t>Mayo</t>
  </si>
  <si>
    <t>Junio</t>
  </si>
  <si>
    <t>Total</t>
  </si>
  <si>
    <t>IMPUESTOS</t>
  </si>
  <si>
    <t xml:space="preserve">Impuestos Sobre los Ingresos </t>
  </si>
  <si>
    <t>2311000101</t>
  </si>
  <si>
    <t>1110001</t>
  </si>
  <si>
    <t xml:space="preserve">       Sobre Honorarios</t>
  </si>
  <si>
    <t>1120001</t>
  </si>
  <si>
    <t xml:space="preserve">       Sobre Juegos Permitidos</t>
  </si>
  <si>
    <t>Impuestos Sobre el Patrimonio</t>
  </si>
  <si>
    <t>1220001</t>
  </si>
  <si>
    <t xml:space="preserve">      Sobre Actos y Operaciones Civiles</t>
  </si>
  <si>
    <t>Impuestos Sobre la Producción el Consumo y las Transacciones</t>
  </si>
  <si>
    <t>1310001</t>
  </si>
  <si>
    <t xml:space="preserve">      Sobre la Prestación de Servicios de Hospedaje</t>
  </si>
  <si>
    <t xml:space="preserve">      Sobre la Enajenación de Bebidas Alcohólicas y Tabacos Labrados </t>
  </si>
  <si>
    <t>Impuestos Sobre Nominas y Asimilables</t>
  </si>
  <si>
    <t>1510001</t>
  </si>
  <si>
    <t xml:space="preserve">    Impuesto Sobre Remuneraciones al trabajo al Personal Subordinado</t>
  </si>
  <si>
    <t>Accesorios de Impuestos</t>
  </si>
  <si>
    <t>1710001</t>
  </si>
  <si>
    <t xml:space="preserve">     Recargos de Impuestos</t>
  </si>
  <si>
    <t>1720001</t>
  </si>
  <si>
    <t xml:space="preserve">     Multas de Impuestos</t>
  </si>
  <si>
    <t>1730001</t>
  </si>
  <si>
    <t xml:space="preserve">     Gastos de Ejecucion</t>
  </si>
  <si>
    <t>1750001</t>
  </si>
  <si>
    <t xml:space="preserve">     Honorarios</t>
  </si>
  <si>
    <t>Impuestos No Comprendidos en la Ley de Ingresos Vigente ,Causados en Ejercicios Fiscales Anteriores Pendientes de Liquidación o Pago</t>
  </si>
  <si>
    <t>Rezago Tenencia Local</t>
  </si>
  <si>
    <t xml:space="preserve">DERECHOS </t>
  </si>
  <si>
    <t>Derechos por Prestación de Servicios</t>
  </si>
  <si>
    <t>4310001</t>
  </si>
  <si>
    <t xml:space="preserve">     Servicios Generales</t>
  </si>
  <si>
    <t>4320001</t>
  </si>
  <si>
    <t xml:space="preserve">     Servicios de Registro Civil</t>
  </si>
  <si>
    <t>4330001</t>
  </si>
  <si>
    <t xml:space="preserve">     Servicios de Registro Publico de la Propiedad Inmueble</t>
  </si>
  <si>
    <t>4340001</t>
  </si>
  <si>
    <t xml:space="preserve">     Servicios de Registro Publico del Comercio</t>
  </si>
  <si>
    <t>4350001</t>
  </si>
  <si>
    <t xml:space="preserve">     Servicios Prestados por Autoridades Educativas del Estado</t>
  </si>
  <si>
    <t>4360001</t>
  </si>
  <si>
    <t xml:space="preserve">     Servicios Catastrales</t>
  </si>
  <si>
    <t>4370001</t>
  </si>
  <si>
    <t xml:space="preserve">     Servicios para el Control Vehicular</t>
  </si>
  <si>
    <t>4380001</t>
  </si>
  <si>
    <t xml:space="preserve">     Servicios de Prevención y Control de la Contaminación del Medio Ambiente</t>
  </si>
  <si>
    <t>4390001</t>
  </si>
  <si>
    <t xml:space="preserve">     Servicios de Administración y Control de Desarrollo Urbano</t>
  </si>
  <si>
    <t>4311001</t>
  </si>
  <si>
    <t xml:space="preserve">     Servicios Diversos</t>
  </si>
  <si>
    <t xml:space="preserve">     Servicios Prestados por Organismos Publicos Descentralizados</t>
  </si>
  <si>
    <t xml:space="preserve">      Servicios de Expedición de Permiso e Inscripción en el Régimen Estatal de las Casas de Empeño </t>
  </si>
  <si>
    <t>4315001</t>
  </si>
  <si>
    <t xml:space="preserve">     Servicios de  Administración y Control en  Materia Agropecuaria </t>
  </si>
  <si>
    <t>Otros Derechos</t>
  </si>
  <si>
    <t>Por Operar Máquinas de Juegos</t>
  </si>
  <si>
    <t>Accesorios</t>
  </si>
  <si>
    <t>4510001</t>
  </si>
  <si>
    <t xml:space="preserve">    Recargos</t>
  </si>
  <si>
    <t>4520001</t>
  </si>
  <si>
    <t xml:space="preserve">    Multas </t>
  </si>
  <si>
    <t>4530001</t>
  </si>
  <si>
    <t xml:space="preserve">    Gastos de Ejecución</t>
  </si>
  <si>
    <t>4540001</t>
  </si>
  <si>
    <t xml:space="preserve">    Honorarios por Notificacion Estatal</t>
  </si>
  <si>
    <t xml:space="preserve">PRODUCTOS </t>
  </si>
  <si>
    <t xml:space="preserve">Productos </t>
  </si>
  <si>
    <t>Varios- Fondos</t>
  </si>
  <si>
    <t>5112001</t>
  </si>
  <si>
    <t xml:space="preserve">    Intereses Estatales</t>
  </si>
  <si>
    <t>5113011-5114231</t>
  </si>
  <si>
    <t xml:space="preserve">    Intereses Federales</t>
  </si>
  <si>
    <t xml:space="preserve">    Por Arrendamiento, Explotacion Uso de Bienes Propiedad del Estado</t>
  </si>
  <si>
    <t xml:space="preserve">    Intereses por Fideicomisos</t>
  </si>
  <si>
    <t>APROVECHAMIENTOS</t>
  </si>
  <si>
    <t>Aprovechamientos</t>
  </si>
  <si>
    <t>Otros Aprovechamientos</t>
  </si>
  <si>
    <t>6119001</t>
  </si>
  <si>
    <t xml:space="preserve">Remanentes de OPDS Y Dependencias </t>
  </si>
  <si>
    <t>2315280102</t>
  </si>
  <si>
    <t>Retenciones 1 al Millar Municipios</t>
  </si>
  <si>
    <t xml:space="preserve">Otros Ingresos </t>
  </si>
  <si>
    <t>varios fondos</t>
  </si>
  <si>
    <t>6119003-6119010</t>
  </si>
  <si>
    <t xml:space="preserve">Otros Ingresos por Fideicomisos </t>
  </si>
  <si>
    <t>Aprovechamientos Patrimoniales</t>
  </si>
  <si>
    <t>6210003</t>
  </si>
  <si>
    <t>Recuperacion de Activos Siniestrados</t>
  </si>
  <si>
    <t>Recargos</t>
  </si>
  <si>
    <t>6310001</t>
  </si>
  <si>
    <t xml:space="preserve">   Otros recargos </t>
  </si>
  <si>
    <t>Multas</t>
  </si>
  <si>
    <t>6320001</t>
  </si>
  <si>
    <t xml:space="preserve">   Otras Multas</t>
  </si>
  <si>
    <t>6330001</t>
  </si>
  <si>
    <t xml:space="preserve">  Honorarios por Notificacion</t>
  </si>
  <si>
    <t xml:space="preserve">PARTICIPACIONES, APORTACIONES, CONVENIOS, INCENTIVOS DERIVADOS DE LA COLABORACIÓN FISCAL Y FONDOS DISTINTOS DE APORTACIONES  </t>
  </si>
  <si>
    <t>PARTICIPACIONES</t>
  </si>
  <si>
    <t>2315280101</t>
  </si>
  <si>
    <t>8101001</t>
  </si>
  <si>
    <t xml:space="preserve">    Fondo General de Participaciones</t>
  </si>
  <si>
    <t>8102001</t>
  </si>
  <si>
    <t xml:space="preserve">    Fondo Fomento Municipal</t>
  </si>
  <si>
    <t>8103001</t>
  </si>
  <si>
    <t xml:space="preserve">    Impuesto Especial sobre Producción y Servicios</t>
  </si>
  <si>
    <t>8105001</t>
  </si>
  <si>
    <t xml:space="preserve">    Fondo de Fiscalización y Recaudación</t>
  </si>
  <si>
    <t>2215280106</t>
  </si>
  <si>
    <t>8105002</t>
  </si>
  <si>
    <t xml:space="preserve">    Fondo de Fiscalización y Recaudación FEIEF</t>
  </si>
  <si>
    <t>8106001</t>
  </si>
  <si>
    <t xml:space="preserve">    Fondo de Extracción de Hidrocarburos</t>
  </si>
  <si>
    <t>8107001</t>
  </si>
  <si>
    <t xml:space="preserve">    Incentivo a la Venta Final de Gasolina y Diesel</t>
  </si>
  <si>
    <t>8109001</t>
  </si>
  <si>
    <t xml:space="preserve">    Fondo del Impuesto sobre la Renta </t>
  </si>
  <si>
    <t>APORTACIONES</t>
  </si>
  <si>
    <t>Fondo de Aportaciones Para la Nómina Educativa y Gasto Operativo (FONE):</t>
  </si>
  <si>
    <t>2325331301</t>
  </si>
  <si>
    <t>8211001</t>
  </si>
  <si>
    <t xml:space="preserve">             Servicios Personales</t>
  </si>
  <si>
    <t>2325331201</t>
  </si>
  <si>
    <t>8211002</t>
  </si>
  <si>
    <t xml:space="preserve">            Otros de Gasto Corriente</t>
  </si>
  <si>
    <t>2325331101</t>
  </si>
  <si>
    <t>8211003</t>
  </si>
  <si>
    <t xml:space="preserve">            Gasto de Operación</t>
  </si>
  <si>
    <t>2325332101</t>
  </si>
  <si>
    <t>8203001-8203010</t>
  </si>
  <si>
    <t>Fondo de Aportaciones para los Servicios de Salud (FASSA)</t>
  </si>
  <si>
    <t>2325333201</t>
  </si>
  <si>
    <t>8205001</t>
  </si>
  <si>
    <t>Fondo de Aportaciones para la Infraestructura Social Municipal</t>
  </si>
  <si>
    <t>2325333101</t>
  </si>
  <si>
    <t>8205002</t>
  </si>
  <si>
    <t>Fondo de Aportaciones para la Infraestructura Social Estatal</t>
  </si>
  <si>
    <t>2325334101</t>
  </si>
  <si>
    <t>8206001</t>
  </si>
  <si>
    <t>Fondo de Aportaciones para el Fortalecimiento de los Municipios</t>
  </si>
  <si>
    <t xml:space="preserve">Fondo de  Aportaciones Múltiples </t>
  </si>
  <si>
    <t>2325335101</t>
  </si>
  <si>
    <t>8207001</t>
  </si>
  <si>
    <t xml:space="preserve">          Asistencia Social</t>
  </si>
  <si>
    <t>2325335201</t>
  </si>
  <si>
    <t>8207002</t>
  </si>
  <si>
    <t xml:space="preserve">          Educación Básica</t>
  </si>
  <si>
    <t>2325335301</t>
  </si>
  <si>
    <t>8207003</t>
  </si>
  <si>
    <t xml:space="preserve">          Educación Superior</t>
  </si>
  <si>
    <t>2325335401</t>
  </si>
  <si>
    <t>8207004</t>
  </si>
  <si>
    <t xml:space="preserve">          Educación Media Superior</t>
  </si>
  <si>
    <t>8207005</t>
  </si>
  <si>
    <t xml:space="preserve">          Educación Básica FIDEICOMISO</t>
  </si>
  <si>
    <t>8207006</t>
  </si>
  <si>
    <t xml:space="preserve">          Educación Superior FIDEICOMISO</t>
  </si>
  <si>
    <t>8207007</t>
  </si>
  <si>
    <t xml:space="preserve">          Educación Media Superior FIDEICOMISO</t>
  </si>
  <si>
    <t xml:space="preserve">   Fondo de Aportaciones Para Educación Tecnológica y de Adultos</t>
  </si>
  <si>
    <t>2325336101</t>
  </si>
  <si>
    <t>8208001</t>
  </si>
  <si>
    <t xml:space="preserve">           Para la Educacion Tecnologica (CONALEP)</t>
  </si>
  <si>
    <t>2325336201</t>
  </si>
  <si>
    <t>8208002</t>
  </si>
  <si>
    <t xml:space="preserve">           Para la Educacion de Adultos (ITEA)</t>
  </si>
  <si>
    <t>2325337101</t>
  </si>
  <si>
    <t>8209001</t>
  </si>
  <si>
    <t xml:space="preserve">  Fondo de Aportaciones para la Seguridad Pública de los Estados </t>
  </si>
  <si>
    <t>2325338101</t>
  </si>
  <si>
    <t>8210001</t>
  </si>
  <si>
    <t xml:space="preserve">  Fondo de Aportaciones Para el Fortalecimiento a Entidades Federativas</t>
  </si>
  <si>
    <t>CONVENIOS</t>
  </si>
  <si>
    <t>Secretaria de Comunicaciones y Transporte</t>
  </si>
  <si>
    <t>2225090101</t>
  </si>
  <si>
    <t>8301011</t>
  </si>
  <si>
    <t>Fondo de Coordinación Fiscal del Municipio de Nuevo Laredo</t>
  </si>
  <si>
    <t>2225090102</t>
  </si>
  <si>
    <t>8301012</t>
  </si>
  <si>
    <t>Fondo de Coordinación Fiscal del Municipio de Miguel Aleman</t>
  </si>
  <si>
    <t>2225090103</t>
  </si>
  <si>
    <t>8301013</t>
  </si>
  <si>
    <t xml:space="preserve">Fondo de Coordinación Fiscal del Municipio de Camargo </t>
  </si>
  <si>
    <t>2225090104</t>
  </si>
  <si>
    <t>8301014</t>
  </si>
  <si>
    <t xml:space="preserve">Fondo de Coordinación Fiscal del Municipio de Reynosa </t>
  </si>
  <si>
    <t>2225090105</t>
  </si>
  <si>
    <t>8301015</t>
  </si>
  <si>
    <t xml:space="preserve">Fondo de Coordinación Fiscal del Municipio de Rio Bravo </t>
  </si>
  <si>
    <t>2225090106</t>
  </si>
  <si>
    <t>8301016</t>
  </si>
  <si>
    <t xml:space="preserve">Fondo de Coordinación Fiscal del Municipio de Matamoros Puente Nuevo </t>
  </si>
  <si>
    <t>2225090108</t>
  </si>
  <si>
    <t>8301018</t>
  </si>
  <si>
    <t xml:space="preserve">Fondo de Coordinación Fiscal del Municipio de Tampico </t>
  </si>
  <si>
    <t>2325090101</t>
  </si>
  <si>
    <t>2325090102</t>
  </si>
  <si>
    <t>2325090103</t>
  </si>
  <si>
    <t>2325090104</t>
  </si>
  <si>
    <t>2325090105</t>
  </si>
  <si>
    <t>2325090106</t>
  </si>
  <si>
    <t>2325090107</t>
  </si>
  <si>
    <t>8301017</t>
  </si>
  <si>
    <t>Fondo de Coordinación Fiscal del Municipio de Matamoros Puente Viejo</t>
  </si>
  <si>
    <t>2325090108</t>
  </si>
  <si>
    <t>Secretaría de Educación Pública</t>
  </si>
  <si>
    <t>Educacion Basica</t>
  </si>
  <si>
    <t>2325335501</t>
  </si>
  <si>
    <t>8303209</t>
  </si>
  <si>
    <t>Programa cancional de Ingles</t>
  </si>
  <si>
    <t>Para Educación Media Superior</t>
  </si>
  <si>
    <t>2325110302</t>
  </si>
  <si>
    <t>8303303</t>
  </si>
  <si>
    <t>Colegio de Bachilleres de Tamaulipas (COBAT)</t>
  </si>
  <si>
    <t>2325110303</t>
  </si>
  <si>
    <t>8303312</t>
  </si>
  <si>
    <t>Apoyo Telebachillerato Comunitario</t>
  </si>
  <si>
    <t>2325110301</t>
  </si>
  <si>
    <t>8303323</t>
  </si>
  <si>
    <t>Itace Cecyt</t>
  </si>
  <si>
    <t>2325110305</t>
  </si>
  <si>
    <t>8303324</t>
  </si>
  <si>
    <t>Itace Icat</t>
  </si>
  <si>
    <t>2325110207</t>
  </si>
  <si>
    <t>8303322</t>
  </si>
  <si>
    <t>ITEA Ramo 11</t>
  </si>
  <si>
    <t>Para Educación Superior</t>
  </si>
  <si>
    <t>2325110401</t>
  </si>
  <si>
    <t>8303403</t>
  </si>
  <si>
    <t xml:space="preserve">Universidad Autónoma de Tamaulipas </t>
  </si>
  <si>
    <t>2325110408</t>
  </si>
  <si>
    <t>8303404</t>
  </si>
  <si>
    <t>Universidad Politécnica Victoria</t>
  </si>
  <si>
    <t>8303405</t>
  </si>
  <si>
    <t>Universidad Politécnica Altamira</t>
  </si>
  <si>
    <t>8303406</t>
  </si>
  <si>
    <t>Universidad Politécnica Ribereña</t>
  </si>
  <si>
    <t>2325110413</t>
  </si>
  <si>
    <t>8303411</t>
  </si>
  <si>
    <t>Uat PRODEP</t>
  </si>
  <si>
    <t>2325110409</t>
  </si>
  <si>
    <t>Universidad Tecnológica del Mar</t>
  </si>
  <si>
    <t>Universidad Tecnológica de Reynosa</t>
  </si>
  <si>
    <t>Universidad Tecnológica de Nuevo Laredo</t>
  </si>
  <si>
    <t>Universidad Tecnológica de Matamoros</t>
  </si>
  <si>
    <t>Universidad Tecnológica de Altamira</t>
  </si>
  <si>
    <t>Otros Apoyos Complementarios</t>
  </si>
  <si>
    <t>2325110208</t>
  </si>
  <si>
    <t>8303018</t>
  </si>
  <si>
    <t>Programa Desarrollo Profesional Docente</t>
  </si>
  <si>
    <t>8303025</t>
  </si>
  <si>
    <t>Fam Remanentes (Escuelas al cien)</t>
  </si>
  <si>
    <t>2325110211</t>
  </si>
  <si>
    <t>8303032</t>
  </si>
  <si>
    <t>Programa Expansion de la Educacion Inicial</t>
  </si>
  <si>
    <t>2325110108</t>
  </si>
  <si>
    <t>8303036</t>
  </si>
  <si>
    <t xml:space="preserve">Programa de Fortalecimiento de los Servicios de Educación Especial </t>
  </si>
  <si>
    <t>Secretaría de Salud y Asistencia Social</t>
  </si>
  <si>
    <t>2325120116</t>
  </si>
  <si>
    <t>INSABI Prestación Gratuita Serv Salud</t>
  </si>
  <si>
    <t>2325120120</t>
  </si>
  <si>
    <t>Fideicomiso Hospital General de Cd Madero</t>
  </si>
  <si>
    <t>2325120121</t>
  </si>
  <si>
    <t>Fideicomiso Hospital General de Matamoros</t>
  </si>
  <si>
    <t>2325120102</t>
  </si>
  <si>
    <t>8306123</t>
  </si>
  <si>
    <t>Fortalecimiento a la Atención Médica</t>
  </si>
  <si>
    <t>2325120122</t>
  </si>
  <si>
    <t>8306127</t>
  </si>
  <si>
    <t>Proyecto Nuevo Hospital General de Matamoros</t>
  </si>
  <si>
    <t>2325160116</t>
  </si>
  <si>
    <t>8311126</t>
  </si>
  <si>
    <t>Rehabilitación,Modernizacion y Tecnificación de  Distrito de Riego</t>
  </si>
  <si>
    <t xml:space="preserve">Secretaria de Gobernación </t>
  </si>
  <si>
    <t>2325040105</t>
  </si>
  <si>
    <t>8321111</t>
  </si>
  <si>
    <t>CNB Subsidio Federal</t>
  </si>
  <si>
    <t>2225230109</t>
  </si>
  <si>
    <t>8321113</t>
  </si>
  <si>
    <t>Regularización de Vehiculos de Procedencia Extranjera</t>
  </si>
  <si>
    <t>2325230109</t>
  </si>
  <si>
    <t>2325360101</t>
  </si>
  <si>
    <t>8321114</t>
  </si>
  <si>
    <t>Fondo p/ Fortalecimiento Inst Publicas (FOFISP)</t>
  </si>
  <si>
    <t>Secretaria de Desarrollo Social</t>
  </si>
  <si>
    <t>2325120104</t>
  </si>
  <si>
    <t>8306116</t>
  </si>
  <si>
    <t>Programa para la prevención y control de Adicciones</t>
  </si>
  <si>
    <t>2325470103</t>
  </si>
  <si>
    <t>8315123</t>
  </si>
  <si>
    <t>Fondo para el Bienestar y el Avance de las Mujeres</t>
  </si>
  <si>
    <t>2325200105</t>
  </si>
  <si>
    <t>8315124</t>
  </si>
  <si>
    <t>Programa para el Adelanto,Bienestar e Igualdad de las Mujeres (PRIABIM)</t>
  </si>
  <si>
    <t>Desarrollo Integral de la Familia (DIF)</t>
  </si>
  <si>
    <t>2325200101</t>
  </si>
  <si>
    <t>8315204</t>
  </si>
  <si>
    <t>Programa PAIMEF</t>
  </si>
  <si>
    <t>2325120136</t>
  </si>
  <si>
    <t>Fortalecimiento para atención de niñas,niños y adolescente migrantes nuevo reynosa 1</t>
  </si>
  <si>
    <t>2325120135</t>
  </si>
  <si>
    <t>Fortalecimiento para atención de niñas,niños y adolescente migrantes nuevo reynosa 2</t>
  </si>
  <si>
    <t>2325120141</t>
  </si>
  <si>
    <t xml:space="preserve">Programa de apoyo para refugio especial para mujeres victimas de violencia de género, sus hijas e hijos </t>
  </si>
  <si>
    <t>2325120139</t>
  </si>
  <si>
    <t>Fortalecimiento para atención de niñas,niños y adolescente migrantes Cd.Madero</t>
  </si>
  <si>
    <t>2325120133</t>
  </si>
  <si>
    <t>Fortalecimiento para atención de niñas,niños y adolescente migrantes Victoria, Tam</t>
  </si>
  <si>
    <t>2325120134</t>
  </si>
  <si>
    <t>Fortalecimiento para atención de niñas,niños y adolescente migrantes Tampico</t>
  </si>
  <si>
    <t>2325120137</t>
  </si>
  <si>
    <t>Fortalecimiento para atención de niñas,niños y adolescente migrantes Nuevo Laredo</t>
  </si>
  <si>
    <t>2325120138</t>
  </si>
  <si>
    <t>Fortalecimiento para atención de niñas,niños y adolescente migrantes Matamoros</t>
  </si>
  <si>
    <t>2325120140</t>
  </si>
  <si>
    <t>Fortalecimiento para atención de niñas,niños y adolescente migrantes Altamira</t>
  </si>
  <si>
    <t>Secretaria de Desarrollo Urbano y Medio Ambiente</t>
  </si>
  <si>
    <t>2325160128</t>
  </si>
  <si>
    <t>Brigada para la prevención y combate de Incendios Forestales en Miquihuana</t>
  </si>
  <si>
    <t>SECRETARIA DE AGRICULTURA,GANADERIA,DESARROLLO,RURAL,PESCAY ALIMENTACION</t>
  </si>
  <si>
    <t>Campaña  Plaga de los Cítricos</t>
  </si>
  <si>
    <t>Campaña Mosca de la Fruta</t>
  </si>
  <si>
    <t xml:space="preserve">Campaña Langosta </t>
  </si>
  <si>
    <t>Campaña Plagas Reglamentadas del Algodonero</t>
  </si>
  <si>
    <t>Inocuidad Agrícola</t>
  </si>
  <si>
    <t xml:space="preserve">Vigilancia Epidemiologica de Riesgos Fitosanitarios </t>
  </si>
  <si>
    <t>Manejo Fitosanitario en apoyo a la Producción para el Bienestar Maíz</t>
  </si>
  <si>
    <t>Servicio Fitosanitario</t>
  </si>
  <si>
    <t>2325080124</t>
  </si>
  <si>
    <t>Campañas de Protección Fitosanitaria -Cancro de los Citricos</t>
  </si>
  <si>
    <t>Cultura</t>
  </si>
  <si>
    <t>2325480101</t>
  </si>
  <si>
    <t>8305103</t>
  </si>
  <si>
    <t>Apoyo a Instituciones estatales de cultura AIEC</t>
  </si>
  <si>
    <t>Otros Programas</t>
  </si>
  <si>
    <t>2325230104</t>
  </si>
  <si>
    <t>8323102</t>
  </si>
  <si>
    <t>Convenio Capacitación y Profesionalización Armonización Contable</t>
  </si>
  <si>
    <t xml:space="preserve">INCENTIVOS DERIVADOS DE LA COLABORACIÓN FISCAL </t>
  </si>
  <si>
    <t>Por Incentivos derivados de la Colaboración Fiscal</t>
  </si>
  <si>
    <t>2315280113</t>
  </si>
  <si>
    <t>8401101</t>
  </si>
  <si>
    <t>Impuesto Sobre Tenencia y uso de  Vehiculos (rezago federal)</t>
  </si>
  <si>
    <t xml:space="preserve">      Fondo de Compensación de ISAN</t>
  </si>
  <si>
    <t>8401102</t>
  </si>
  <si>
    <t>Impuesto  Sobre Automoviles  Nuevos</t>
  </si>
  <si>
    <t xml:space="preserve"> Fondo de Compensación de Repecos e Intermedios</t>
  </si>
  <si>
    <t>8401103</t>
  </si>
  <si>
    <t>Impuesto al Valor Agregado  Actos  Fiscalización</t>
  </si>
  <si>
    <t>8401104</t>
  </si>
  <si>
    <t>Impuesto sobre la Renta  Actos  Fiscalización</t>
  </si>
  <si>
    <t>8401106</t>
  </si>
  <si>
    <t xml:space="preserve"> IEPS Gasolina y  Diesel Fiscalización</t>
  </si>
  <si>
    <t>8401107</t>
  </si>
  <si>
    <t xml:space="preserve">Impuesto Empresarial Tasa Unica Fiscalización (IETU)  </t>
  </si>
  <si>
    <t>8401108</t>
  </si>
  <si>
    <t>Regimen de  Pequeños Contribuyentes</t>
  </si>
  <si>
    <t>8401109</t>
  </si>
  <si>
    <t>Regimen de  Pequeños Contribuyentes (IETU)</t>
  </si>
  <si>
    <t>8401111</t>
  </si>
  <si>
    <t>Por Enajenación de  Bienes Inmuebles Retención ISR</t>
  </si>
  <si>
    <t>8401112</t>
  </si>
  <si>
    <t>9/11 IEPS por la Venta Final al Publico de Gasolina y Diesel</t>
  </si>
  <si>
    <t xml:space="preserve"> Incentivos Repecos, Intermedios, Multas.Admvas.Fed. Zona Federal</t>
  </si>
  <si>
    <t>8401114</t>
  </si>
  <si>
    <t>Por Pagos por Excepción Fiscalización Concurrente</t>
  </si>
  <si>
    <t>8401115</t>
  </si>
  <si>
    <t>ISR Enajenacion de Bienes Inmuebles Art 126</t>
  </si>
  <si>
    <t>2315280114</t>
  </si>
  <si>
    <t>8401116</t>
  </si>
  <si>
    <t>Inspección Vigilancia y control 5 al  Millar Federal</t>
  </si>
  <si>
    <t>2315280115</t>
  </si>
  <si>
    <t>8401117</t>
  </si>
  <si>
    <t>Inspección Vigilancia y control 5 al  Millar Estatal</t>
  </si>
  <si>
    <t>8401119</t>
  </si>
  <si>
    <t>Multas  Administrativas Federales no Fiscales</t>
  </si>
  <si>
    <t>8401124</t>
  </si>
  <si>
    <t>Vigilancia de Obligaciones</t>
  </si>
  <si>
    <t>8401126</t>
  </si>
  <si>
    <t>Incentivo por el uso de medio de pago electronico</t>
  </si>
  <si>
    <t xml:space="preserve">Accesorios </t>
  </si>
  <si>
    <t>Recargos de incentivos de la colaboración fiscal</t>
  </si>
  <si>
    <t>8402101</t>
  </si>
  <si>
    <t>Recargos de  Rezago de Tenencia Federal</t>
  </si>
  <si>
    <t>Recargos de Impuestos S/Automoviles Nuevos</t>
  </si>
  <si>
    <t>8402103</t>
  </si>
  <si>
    <t>Recargos de IVA Fiscalización</t>
  </si>
  <si>
    <t>8402104</t>
  </si>
  <si>
    <t>Recargos de ISR Fiscalización</t>
  </si>
  <si>
    <t>Recargos de IETU Fiscalización</t>
  </si>
  <si>
    <t>8402108</t>
  </si>
  <si>
    <t>Recargos de  IVA Repecos</t>
  </si>
  <si>
    <t>8402109</t>
  </si>
  <si>
    <t>Recargos ISR Repecos</t>
  </si>
  <si>
    <t>8402110</t>
  </si>
  <si>
    <t>Recargos de IETU Repecos</t>
  </si>
  <si>
    <t>8402112</t>
  </si>
  <si>
    <t>Recargos por Enajenación de Bienes Inmuebles</t>
  </si>
  <si>
    <t>8402114</t>
  </si>
  <si>
    <t>Falya u Omision de Documentos Ley Aduanera (anexo 8)</t>
  </si>
  <si>
    <t>8402115</t>
  </si>
  <si>
    <t>Recargos Ley Aduanera (Anexo 8)</t>
  </si>
  <si>
    <t xml:space="preserve">Multas </t>
  </si>
  <si>
    <t>8402201</t>
  </si>
  <si>
    <t>Multa de rezago de Tenencia Federal</t>
  </si>
  <si>
    <t>8402203</t>
  </si>
  <si>
    <t>Multa de IVA Fiscalizacón</t>
  </si>
  <si>
    <t>8402204</t>
  </si>
  <si>
    <t>Multa de ISR Fiscalizacón</t>
  </si>
  <si>
    <t>8402206</t>
  </si>
  <si>
    <t>Multa IEPS Gasolina y  Diesel Fiscalización</t>
  </si>
  <si>
    <t>8402207</t>
  </si>
  <si>
    <t>Multa de IETU Fiscalizacón</t>
  </si>
  <si>
    <t>8402212</t>
  </si>
  <si>
    <t>Multa por Enajenacion de Bienes Muebles</t>
  </si>
  <si>
    <t>8402214</t>
  </si>
  <si>
    <t>Multa Ley Aduanera</t>
  </si>
  <si>
    <t xml:space="preserve">Multa por incumplimiento al requerimiento ISR RIF </t>
  </si>
  <si>
    <t xml:space="preserve">Multa por incumplimiento al requerimiento a la declaracion ISR RIF  </t>
  </si>
  <si>
    <t xml:space="preserve">Multa por incumplimiento al requerimiento a la declaracion IVA RIF </t>
  </si>
  <si>
    <t>Honorarios</t>
  </si>
  <si>
    <t xml:space="preserve">Gastos de ejecución fiscalización </t>
  </si>
  <si>
    <t xml:space="preserve">FONDOS DISTINTOS DE PARTICIPACIONES </t>
  </si>
  <si>
    <t>2225230101</t>
  </si>
  <si>
    <t>8501001</t>
  </si>
  <si>
    <t>Fondo para Entidades Federativas  Y Municipios Productores de Hidrocarburos 2022</t>
  </si>
  <si>
    <t>2325230101</t>
  </si>
  <si>
    <t>Fondo para Entidades Federativas  Y Municipios Productores de Hidrocarburos 2023</t>
  </si>
  <si>
    <t>TOTAL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</si>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</sst>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33" x14ac:knownFonts="1"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sz val="8"/>
      <color theme="1"/>
      <name val="DINPro-Regular"/>
      <family val="3"/>
    </font>
    <font>
      <sz val="8"/>
      <color theme="1"/>
      <name val="Calibri"/>
      <family val="2"/>
      <scheme val="minor"/>
    </font>
    <font>
      <b/>
      <i/>
      <sz val="9"/>
      <color rgb="FF333333"/>
      <name val="Calibri"/>
      <family val="2"/>
      <scheme val="minor"/>
    </font>
    <font>
      <i/>
      <sz val="9"/>
      <color rgb="FF333333"/>
      <name val="Calibri"/>
      <family val="2"/>
      <scheme val="minor"/>
    </font>
    <font>
      <b/>
      <i/>
      <sz val="10"/>
      <color rgb="FF333333"/>
      <name val="Calibri"/>
      <family val="2"/>
      <scheme val="minor"/>
    </font>
    <font>
      <i/>
      <sz val="9"/>
      <color rgb="FF333333"/>
      <name val="Calibri"/>
      <family val="2"/>
    </font>
    <font>
      <i/>
      <sz val="8"/>
      <color rgb="FF333333"/>
      <name val="Calibri"/>
      <family val="2"/>
    </font>
    <font>
      <b/>
      <sz val="9"/>
      <name val="Calibri"/>
      <family val="2"/>
      <scheme val="minor"/>
    </font>
    <font>
      <i/>
      <sz val="8"/>
      <name val="Calibri"/>
      <family val="2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9"/>
      <name val="Calibri"/>
      <family val="2"/>
    </font>
    <font>
      <b/>
      <i/>
      <sz val="9"/>
      <name val="Calibri"/>
      <family val="2"/>
    </font>
    <font>
      <i/>
      <sz val="8"/>
      <color rgb="FF333333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8"/>
      <color rgb="FF333333"/>
      <name val="Calibri"/>
      <family val="2"/>
      <scheme val="minor"/>
    </font>
    <font>
      <i/>
      <sz val="9"/>
      <color rgb="FFFF0000"/>
      <name val="Calibri"/>
      <family val="2"/>
    </font>
    <font>
      <b/>
      <i/>
      <sz val="9"/>
      <color rgb="FF333333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sz val="10"/>
      <name val="Courier"/>
      <family val="3"/>
    </font>
    <font>
      <sz val="11"/>
      <color rgb="FF000000"/>
      <name val="Calibri"/>
      <family val="2"/>
    </font>
    <font>
      <sz val="9"/>
      <color theme="0"/>
      <name val="Calibri"/>
      <family val="2"/>
    </font>
    <font>
      <i/>
      <sz val="9"/>
      <color theme="0"/>
      <name val="Calibri"/>
      <family val="2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rgb="FF808080"/>
      </right>
      <top/>
      <bottom style="thin">
        <color rgb="FF808080"/>
      </bottom>
      <diagonal/>
    </border>
    <border>
      <left style="thin">
        <color auto="1"/>
      </left>
      <right style="thin">
        <color rgb="FF80808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auto="1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37" fontId="28" fillId="0" borderId="0"/>
    <xf numFmtId="43" fontId="3" fillId="0" borderId="0" applyFont="0" applyFill="0" applyBorder="0" applyAlignment="0" applyProtection="0"/>
  </cellStyleXfs>
  <cellXfs count="120">
    <xf numFmtId="0" fontId="0" fillId="0" borderId="0" xfId="0"/>
    <xf numFmtId="0" fontId="30" fillId="0" borderId="0" xfId="1" applyFont="1" applyBorder="1" applyAlignment="1">
      <alignment vertical="center"/>
    </xf>
    <xf numFmtId="0" fontId="32" fillId="2" borderId="1" xfId="0" applyFont="1" applyFill="1" applyBorder="1" applyAlignment="1" applyProtection="1">
      <alignment horizontal="center" vertical="center" wrapText="1"/>
    </xf>
    <xf numFmtId="164" fontId="32" fillId="2" borderId="0" xfId="2" applyNumberFormat="1" applyFont="1" applyFill="1" applyBorder="1" applyAlignment="1" applyProtection="1">
      <alignment horizontal="center" vertical="center" wrapText="1"/>
    </xf>
    <xf numFmtId="0" fontId="31" fillId="0" borderId="0" xfId="1" applyFont="1" applyFill="1" applyBorder="1"/>
    <xf numFmtId="0" fontId="30" fillId="0" borderId="0" xfId="1" applyFont="1" applyFill="1" applyBorder="1" applyAlignment="1">
      <alignment vertical="center"/>
    </xf>
    <xf numFmtId="0" fontId="26" fillId="0" borderId="0" xfId="1" applyFont="1" applyBorder="1"/>
    <xf numFmtId="0" fontId="27" fillId="0" borderId="0" xfId="1" applyFont="1" applyFill="1" applyBorder="1" applyAlignment="1">
      <alignment horizontal="center"/>
    </xf>
    <xf numFmtId="0" fontId="27" fillId="0" borderId="0" xfId="1" applyFont="1" applyBorder="1" applyAlignment="1">
      <alignment horizontal="center"/>
    </xf>
    <xf numFmtId="43" fontId="27" fillId="3" borderId="0" xfId="3" applyFont="1" applyFill="1" applyBorder="1"/>
    <xf numFmtId="3" fontId="27" fillId="3" borderId="2" xfId="4" applyNumberFormat="1" applyFont="1" applyFill="1" applyBorder="1"/>
    <xf numFmtId="3" fontId="27" fillId="3" borderId="0" xfId="4" applyNumberFormat="1" applyFont="1" applyFill="1" applyBorder="1"/>
    <xf numFmtId="0" fontId="11" fillId="0" borderId="0" xfId="1" applyFont="1" applyFill="1" applyBorder="1"/>
    <xf numFmtId="0" fontId="26" fillId="0" borderId="0" xfId="1" applyFont="1" applyFill="1" applyBorder="1"/>
    <xf numFmtId="0" fontId="25" fillId="0" borderId="0" xfId="1" applyFont="1" applyBorder="1" applyAlignment="1">
      <alignment vertical="center"/>
    </xf>
    <xf numFmtId="49" fontId="13" fillId="0" borderId="3" xfId="3" applyNumberFormat="1" applyFont="1" applyFill="1" applyBorder="1" applyAlignment="1">
      <alignment horizontal="center" vertical="center"/>
    </xf>
    <xf numFmtId="43" fontId="2" fillId="0" borderId="4" xfId="3" applyFont="1" applyFill="1" applyBorder="1" applyAlignment="1">
      <alignment vertical="center"/>
    </xf>
    <xf numFmtId="3" fontId="2" fillId="0" borderId="5" xfId="1" applyNumberFormat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vertical="center"/>
    </xf>
    <xf numFmtId="3" fontId="2" fillId="0" borderId="7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0" fontId="25" fillId="0" borderId="0" xfId="1" applyFont="1" applyBorder="1"/>
    <xf numFmtId="49" fontId="13" fillId="3" borderId="3" xfId="3" applyNumberFormat="1" applyFont="1" applyFill="1" applyBorder="1" applyAlignment="1">
      <alignment horizontal="center"/>
    </xf>
    <xf numFmtId="43" fontId="13" fillId="3" borderId="4" xfId="3" applyFont="1" applyFill="1" applyBorder="1"/>
    <xf numFmtId="3" fontId="13" fillId="3" borderId="5" xfId="1" applyNumberFormat="1" applyFont="1" applyFill="1" applyBorder="1"/>
    <xf numFmtId="3" fontId="13" fillId="3" borderId="8" xfId="1" applyNumberFormat="1" applyFont="1" applyFill="1" applyBorder="1"/>
    <xf numFmtId="3" fontId="13" fillId="3" borderId="9" xfId="1" applyNumberFormat="1" applyFont="1" applyFill="1" applyBorder="1"/>
    <xf numFmtId="3" fontId="13" fillId="3" borderId="10" xfId="1" applyNumberFormat="1" applyFont="1" applyFill="1" applyBorder="1"/>
    <xf numFmtId="0" fontId="24" fillId="0" borderId="0" xfId="1" applyFont="1" applyFill="1" applyBorder="1"/>
    <xf numFmtId="0" fontId="25" fillId="0" borderId="0" xfId="1" applyFont="1" applyFill="1" applyBorder="1"/>
    <xf numFmtId="0" fontId="11" fillId="0" borderId="0" xfId="1" applyFont="1" applyBorder="1"/>
    <xf numFmtId="49" fontId="9" fillId="0" borderId="3" xfId="3" applyNumberFormat="1" applyFont="1" applyFill="1" applyBorder="1" applyAlignment="1">
      <alignment horizontal="center"/>
    </xf>
    <xf numFmtId="43" fontId="9" fillId="0" borderId="4" xfId="3" applyFont="1" applyFill="1" applyBorder="1"/>
    <xf numFmtId="3" fontId="20" fillId="0" borderId="5" xfId="1" applyNumberFormat="1" applyFont="1" applyFill="1" applyBorder="1"/>
    <xf numFmtId="3" fontId="20" fillId="0" borderId="10" xfId="1" applyNumberFormat="1" applyFont="1" applyFill="1" applyBorder="1"/>
    <xf numFmtId="3" fontId="20" fillId="0" borderId="11" xfId="1" applyNumberFormat="1" applyFont="1" applyFill="1" applyBorder="1"/>
    <xf numFmtId="3" fontId="20" fillId="0" borderId="8" xfId="1" applyNumberFormat="1" applyFont="1" applyFill="1" applyBorder="1"/>
    <xf numFmtId="49" fontId="9" fillId="3" borderId="3" xfId="3" applyNumberFormat="1" applyFont="1" applyFill="1" applyBorder="1" applyAlignment="1">
      <alignment horizontal="center"/>
    </xf>
    <xf numFmtId="0" fontId="24" fillId="0" borderId="0" xfId="1" applyFont="1" applyBorder="1"/>
    <xf numFmtId="49" fontId="8" fillId="3" borderId="3" xfId="3" applyNumberFormat="1" applyFont="1" applyFill="1" applyBorder="1" applyAlignment="1">
      <alignment horizontal="center"/>
    </xf>
    <xf numFmtId="3" fontId="25" fillId="0" borderId="0" xfId="1" applyNumberFormat="1" applyFont="1" applyFill="1" applyBorder="1"/>
    <xf numFmtId="49" fontId="17" fillId="3" borderId="3" xfId="3" applyNumberFormat="1" applyFont="1" applyFill="1" applyBorder="1" applyAlignment="1">
      <alignment horizontal="center"/>
    </xf>
    <xf numFmtId="43" fontId="17" fillId="3" borderId="4" xfId="3" applyFont="1" applyFill="1" applyBorder="1"/>
    <xf numFmtId="43" fontId="9" fillId="0" borderId="4" xfId="3" applyFont="1" applyFill="1" applyBorder="1" applyAlignment="1">
      <alignment horizontal="left"/>
    </xf>
    <xf numFmtId="0" fontId="24" fillId="0" borderId="0" xfId="1" applyFont="1" applyBorder="1" applyAlignment="1">
      <alignment vertical="center"/>
    </xf>
    <xf numFmtId="49" fontId="8" fillId="3" borderId="3" xfId="3" applyNumberFormat="1" applyFont="1" applyFill="1" applyBorder="1" applyAlignment="1">
      <alignment horizontal="center" vertical="center"/>
    </xf>
    <xf numFmtId="43" fontId="17" fillId="3" borderId="4" xfId="3" applyFont="1" applyFill="1" applyBorder="1" applyAlignment="1">
      <alignment vertical="center" wrapText="1"/>
    </xf>
    <xf numFmtId="3" fontId="13" fillId="3" borderId="5" xfId="1" applyNumberFormat="1" applyFont="1" applyFill="1" applyBorder="1" applyAlignment="1">
      <alignment vertical="center"/>
    </xf>
    <xf numFmtId="3" fontId="13" fillId="3" borderId="10" xfId="1" applyNumberFormat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3" fontId="2" fillId="0" borderId="10" xfId="1" applyNumberFormat="1" applyFont="1" applyFill="1" applyBorder="1" applyAlignment="1">
      <alignment vertical="center"/>
    </xf>
    <xf numFmtId="43" fontId="8" fillId="3" borderId="4" xfId="3" applyFont="1" applyFill="1" applyBorder="1"/>
    <xf numFmtId="3" fontId="8" fillId="3" borderId="5" xfId="1" applyNumberFormat="1" applyFont="1" applyFill="1" applyBorder="1"/>
    <xf numFmtId="3" fontId="8" fillId="3" borderId="10" xfId="1" applyNumberFormat="1" applyFont="1" applyFill="1" applyBorder="1"/>
    <xf numFmtId="0" fontId="23" fillId="0" borderId="0" xfId="1" applyFont="1" applyBorder="1"/>
    <xf numFmtId="0" fontId="23" fillId="0" borderId="0" xfId="1" applyFont="1" applyFill="1" applyBorder="1"/>
    <xf numFmtId="3" fontId="22" fillId="0" borderId="5" xfId="1" applyNumberFormat="1" applyFont="1" applyFill="1" applyBorder="1"/>
    <xf numFmtId="3" fontId="22" fillId="0" borderId="10" xfId="1" applyNumberFormat="1" applyFont="1" applyFill="1" applyBorder="1"/>
    <xf numFmtId="49" fontId="8" fillId="0" borderId="3" xfId="3" applyNumberFormat="1" applyFont="1" applyFill="1" applyBorder="1" applyAlignment="1">
      <alignment horizontal="center"/>
    </xf>
    <xf numFmtId="49" fontId="17" fillId="0" borderId="3" xfId="3" applyNumberFormat="1" applyFont="1" applyFill="1" applyBorder="1" applyAlignment="1">
      <alignment horizontal="center"/>
    </xf>
    <xf numFmtId="43" fontId="17" fillId="0" borderId="4" xfId="3" applyFont="1" applyFill="1" applyBorder="1"/>
    <xf numFmtId="3" fontId="13" fillId="0" borderId="5" xfId="1" applyNumberFormat="1" applyFont="1" applyFill="1" applyBorder="1"/>
    <xf numFmtId="3" fontId="13" fillId="0" borderId="10" xfId="1" applyNumberFormat="1" applyFont="1" applyFill="1" applyBorder="1"/>
    <xf numFmtId="49" fontId="13" fillId="0" borderId="3" xfId="3" applyNumberFormat="1" applyFont="1" applyFill="1" applyBorder="1" applyAlignment="1">
      <alignment horizontal="center"/>
    </xf>
    <xf numFmtId="43" fontId="13" fillId="0" borderId="4" xfId="3" applyFont="1" applyFill="1" applyBorder="1"/>
    <xf numFmtId="0" fontId="19" fillId="0" borderId="0" xfId="1" applyFont="1" applyBorder="1"/>
    <xf numFmtId="49" fontId="21" fillId="0" borderId="3" xfId="3" applyNumberFormat="1" applyFont="1" applyFill="1" applyBorder="1" applyAlignment="1">
      <alignment horizontal="center" vertical="center" wrapText="1"/>
    </xf>
    <xf numFmtId="43" fontId="21" fillId="0" borderId="4" xfId="3" applyFont="1" applyFill="1" applyBorder="1" applyAlignment="1">
      <alignment horizontal="left" vertical="center" wrapText="1" indent="1"/>
    </xf>
    <xf numFmtId="3" fontId="20" fillId="0" borderId="3" xfId="1" applyNumberFormat="1" applyFont="1" applyFill="1" applyBorder="1"/>
    <xf numFmtId="0" fontId="19" fillId="0" borderId="0" xfId="1" applyFont="1" applyFill="1" applyBorder="1"/>
    <xf numFmtId="0" fontId="18" fillId="0" borderId="0" xfId="1" applyFont="1" applyFill="1" applyBorder="1"/>
    <xf numFmtId="0" fontId="18" fillId="0" borderId="0" xfId="1" applyFont="1" applyBorder="1"/>
    <xf numFmtId="43" fontId="17" fillId="0" borderId="4" xfId="3" applyFont="1" applyFill="1" applyBorder="1" applyAlignment="1">
      <alignment horizontal="left" vertical="center" wrapText="1" indent="1"/>
    </xf>
    <xf numFmtId="43" fontId="16" fillId="0" borderId="4" xfId="3" applyFont="1" applyFill="1" applyBorder="1"/>
    <xf numFmtId="3" fontId="8" fillId="0" borderId="5" xfId="1" applyNumberFormat="1" applyFont="1" applyFill="1" applyBorder="1"/>
    <xf numFmtId="3" fontId="8" fillId="0" borderId="10" xfId="1" applyNumberFormat="1" applyFont="1" applyFill="1" applyBorder="1"/>
    <xf numFmtId="43" fontId="15" fillId="0" borderId="4" xfId="3" applyFont="1" applyFill="1" applyBorder="1"/>
    <xf numFmtId="0" fontId="14" fillId="0" borderId="0" xfId="1" applyFont="1" applyBorder="1"/>
    <xf numFmtId="0" fontId="14" fillId="0" borderId="0" xfId="1" applyFont="1" applyFill="1" applyBorder="1"/>
    <xf numFmtId="43" fontId="2" fillId="0" borderId="4" xfId="3" applyFont="1" applyFill="1" applyBorder="1" applyAlignment="1">
      <alignment horizontal="left" vertical="center" wrapText="1"/>
    </xf>
    <xf numFmtId="49" fontId="13" fillId="0" borderId="0" xfId="3" applyNumberFormat="1" applyFont="1" applyFill="1" applyBorder="1" applyAlignment="1">
      <alignment horizontal="center"/>
    </xf>
    <xf numFmtId="43" fontId="13" fillId="0" borderId="0" xfId="3" applyFont="1" applyFill="1" applyBorder="1"/>
    <xf numFmtId="3" fontId="13" fillId="0" borderId="12" xfId="1" applyNumberFormat="1" applyFont="1" applyFill="1" applyBorder="1"/>
    <xf numFmtId="43" fontId="9" fillId="0" borderId="4" xfId="3" applyFont="1" applyFill="1" applyBorder="1" applyAlignment="1">
      <alignment horizontal="left" indent="1"/>
    </xf>
    <xf numFmtId="43" fontId="13" fillId="0" borderId="4" xfId="3" applyFont="1" applyFill="1" applyBorder="1" applyAlignment="1">
      <alignment vertical="center"/>
    </xf>
    <xf numFmtId="3" fontId="13" fillId="0" borderId="5" xfId="1" applyNumberFormat="1" applyFont="1" applyFill="1" applyBorder="1" applyAlignment="1">
      <alignment vertical="center"/>
    </xf>
    <xf numFmtId="3" fontId="13" fillId="0" borderId="10" xfId="1" applyNumberFormat="1" applyFont="1" applyFill="1" applyBorder="1" applyAlignment="1">
      <alignment vertical="center"/>
    </xf>
    <xf numFmtId="43" fontId="9" fillId="0" borderId="4" xfId="3" applyFont="1" applyFill="1" applyBorder="1" applyAlignment="1">
      <alignment horizontal="left" indent="2"/>
    </xf>
    <xf numFmtId="3" fontId="9" fillId="0" borderId="5" xfId="1" applyNumberFormat="1" applyFont="1" applyFill="1" applyBorder="1"/>
    <xf numFmtId="3" fontId="9" fillId="0" borderId="2" xfId="1" applyNumberFormat="1" applyFont="1" applyFill="1" applyBorder="1"/>
    <xf numFmtId="3" fontId="9" fillId="0" borderId="13" xfId="1" applyNumberFormat="1" applyFont="1" applyFill="1" applyBorder="1"/>
    <xf numFmtId="0" fontId="12" fillId="0" borderId="0" xfId="1" applyFont="1" applyFill="1" applyBorder="1"/>
    <xf numFmtId="0" fontId="12" fillId="0" borderId="0" xfId="1" applyFont="1" applyBorder="1"/>
    <xf numFmtId="3" fontId="9" fillId="0" borderId="10" xfId="1" applyNumberFormat="1" applyFont="1" applyFill="1" applyBorder="1"/>
    <xf numFmtId="43" fontId="8" fillId="0" borderId="4" xfId="3" applyFont="1" applyFill="1" applyBorder="1" applyAlignment="1">
      <alignment horizontal="left" indent="2"/>
    </xf>
    <xf numFmtId="0" fontId="11" fillId="4" borderId="0" xfId="1" applyFont="1" applyFill="1" applyBorder="1"/>
    <xf numFmtId="3" fontId="11" fillId="0" borderId="0" xfId="1" applyNumberFormat="1" applyFont="1" applyFill="1" applyBorder="1"/>
    <xf numFmtId="4" fontId="11" fillId="0" borderId="0" xfId="1" applyNumberFormat="1" applyFont="1" applyFill="1" applyBorder="1"/>
    <xf numFmtId="43" fontId="9" fillId="0" borderId="4" xfId="3" applyFont="1" applyFill="1" applyBorder="1" applyAlignment="1">
      <alignment horizontal="left" vertical="top" indent="2"/>
    </xf>
    <xf numFmtId="43" fontId="8" fillId="0" borderId="4" xfId="3" applyFont="1" applyFill="1" applyBorder="1" applyAlignment="1">
      <alignment horizontal="left" vertical="top" indent="2"/>
    </xf>
    <xf numFmtId="49" fontId="9" fillId="0" borderId="3" xfId="3" applyNumberFormat="1" applyFont="1" applyFill="1" applyBorder="1" applyAlignment="1">
      <alignment horizontal="center" vertical="top"/>
    </xf>
    <xf numFmtId="43" fontId="8" fillId="0" borderId="14" xfId="3" applyFont="1" applyFill="1" applyBorder="1" applyAlignment="1">
      <alignment horizontal="left" indent="2"/>
    </xf>
    <xf numFmtId="43" fontId="9" fillId="0" borderId="14" xfId="3" applyFont="1" applyFill="1" applyBorder="1" applyAlignment="1">
      <alignment horizontal="left" vertical="top" indent="2"/>
    </xf>
    <xf numFmtId="43" fontId="8" fillId="0" borderId="14" xfId="3" applyFont="1" applyFill="1" applyBorder="1" applyAlignment="1">
      <alignment horizontal="left" vertical="top" indent="2"/>
    </xf>
    <xf numFmtId="43" fontId="10" fillId="0" borderId="14" xfId="3" applyFont="1" applyFill="1" applyBorder="1" applyAlignment="1">
      <alignment horizontal="left" indent="2"/>
    </xf>
    <xf numFmtId="43" fontId="9" fillId="0" borderId="14" xfId="3" applyFont="1" applyFill="1" applyBorder="1"/>
    <xf numFmtId="43" fontId="8" fillId="0" borderId="14" xfId="3" applyFont="1" applyFill="1" applyBorder="1" applyAlignment="1">
      <alignment horizontal="left" vertical="center" indent="2"/>
    </xf>
    <xf numFmtId="3" fontId="8" fillId="0" borderId="10" xfId="1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/>
    <xf numFmtId="0" fontId="4" fillId="0" borderId="0" xfId="0" applyFont="1" applyBorder="1"/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1" applyFont="1" applyBorder="1"/>
    <xf numFmtId="0" fontId="5" fillId="0" borderId="0" xfId="1" applyFont="1" applyFill="1" applyBorder="1"/>
    <xf numFmtId="0" fontId="4" fillId="0" borderId="0" xfId="0" applyFont="1" applyFill="1"/>
    <xf numFmtId="0" fontId="4" fillId="0" borderId="0" xfId="0" applyFont="1"/>
    <xf numFmtId="43" fontId="2" fillId="0" borderId="0" xfId="5" applyFont="1" applyFill="1"/>
    <xf numFmtId="0" fontId="1" fillId="3" borderId="0" xfId="1" applyFont="1" applyFill="1"/>
  </cellXfs>
  <cellStyles count="6">
    <cellStyle name="Millares" xfId="2" builtinId="3"/>
    <cellStyle name="Millares 10" xfId="3"/>
    <cellStyle name="Millares 2 2" xfId="5"/>
    <cellStyle name="Normal" xfId="0" builtinId="0"/>
    <cellStyle name="Normal 2" xfId="1"/>
    <cellStyle name="Normal_OCT-200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V249"/>
  <sheetViews>
    <sheetView showGridLines="0" tabSelected="1" zoomScaleSheetLayoutView="100" workbookViewId="0">
      <selection activeCell="G244" sqref="G244"/>
    </sheetView>
  </sheetViews>
  <sheetFormatPr baseColWidth="10" defaultColWidth="11.42578125" defaultRowHeight="12" customHeight="1" x14ac:dyDescent="0.25"/>
  <cols>
    <col min="1" max="1" width="13" style="116" customWidth="1"/>
    <col min="2" max="2" width="15.28515625" style="117" bestFit="1" customWidth="1"/>
    <col min="3" max="3" width="52.5703125" style="117" customWidth="1"/>
    <col min="4" max="4" width="14" style="117" customWidth="1"/>
    <col min="5" max="5" width="14.42578125" style="117" customWidth="1"/>
    <col min="6" max="6" width="14.28515625" style="117" customWidth="1"/>
    <col min="7" max="8" width="13.7109375" style="117" customWidth="1"/>
    <col min="9" max="9" width="13.85546875" style="117" customWidth="1"/>
    <col min="10" max="10" width="15.140625" style="117" bestFit="1" customWidth="1"/>
    <col min="11" max="11" width="14.42578125" style="116" bestFit="1" customWidth="1"/>
    <col min="12" max="12" width="11.42578125" style="116" customWidth="1"/>
    <col min="13" max="13" width="15.85546875" style="116" bestFit="1" customWidth="1"/>
    <col min="14" max="542" width="11.42578125" style="116" customWidth="1"/>
    <col min="543" max="543" width="11.42578125" style="117" customWidth="1"/>
    <col min="544" max="16384" width="11.42578125" style="117"/>
  </cols>
  <sheetData>
    <row r="1" spans="1:542" s="1" customFormat="1" ht="40.5" customHeight="1" x14ac:dyDescent="0.2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</row>
    <row r="2" spans="1:542" s="6" customFormat="1" ht="5.0999999999999996" customHeight="1" x14ac:dyDescent="0.2">
      <c r="A2" s="7"/>
      <c r="B2" s="8"/>
      <c r="C2" s="9"/>
      <c r="D2" s="10"/>
      <c r="E2" s="11"/>
      <c r="F2" s="11"/>
      <c r="G2" s="11"/>
      <c r="H2" s="11"/>
      <c r="I2" s="11"/>
      <c r="J2" s="11"/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</row>
    <row r="3" spans="1:542" s="14" customFormat="1" ht="15.75" customHeight="1" x14ac:dyDescent="0.2">
      <c r="A3" s="15"/>
      <c r="B3" s="15"/>
      <c r="C3" s="16" t="s">
        <v>10</v>
      </c>
      <c r="D3" s="17">
        <f t="shared" ref="D3:G3" si="0">D4+D7+D9+D12+D14+D19</f>
        <v>696167497</v>
      </c>
      <c r="E3" s="17">
        <f t="shared" si="0"/>
        <v>501183410</v>
      </c>
      <c r="F3" s="17">
        <f t="shared" si="0"/>
        <v>449041540</v>
      </c>
      <c r="G3" s="18">
        <f t="shared" si="0"/>
        <v>506629975</v>
      </c>
      <c r="H3" s="17">
        <f>H4+H7+H9+H12+H14+H19</f>
        <v>475388831</v>
      </c>
      <c r="I3" s="17">
        <f>I4+I7+I9+I12+I14+I19</f>
        <v>567391118</v>
      </c>
      <c r="J3" s="19">
        <f>SUM(D3:I3)</f>
        <v>3195802371</v>
      </c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</row>
    <row r="4" spans="1:542" s="22" customFormat="1" x14ac:dyDescent="0.2">
      <c r="A4" s="23"/>
      <c r="B4" s="23"/>
      <c r="C4" s="24" t="s">
        <v>11</v>
      </c>
      <c r="D4" s="25">
        <f t="shared" ref="D4:I4" si="1">SUM(D5:D6)</f>
        <v>23371909</v>
      </c>
      <c r="E4" s="26">
        <f t="shared" si="1"/>
        <v>22806819</v>
      </c>
      <c r="F4" s="26">
        <f t="shared" si="1"/>
        <v>20576212</v>
      </c>
      <c r="G4" s="27">
        <f t="shared" si="1"/>
        <v>20826731</v>
      </c>
      <c r="H4" s="26">
        <f t="shared" si="1"/>
        <v>20436426</v>
      </c>
      <c r="I4" s="26">
        <f t="shared" si="1"/>
        <v>22562581</v>
      </c>
      <c r="J4" s="28">
        <f t="shared" ref="J4:J67" si="2">SUM(D4:I4)</f>
        <v>130580678</v>
      </c>
      <c r="K4" s="2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0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0"/>
      <c r="KG4" s="30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0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0"/>
      <c r="NY4" s="30"/>
      <c r="NZ4" s="30"/>
      <c r="OA4" s="30"/>
      <c r="OB4" s="30"/>
      <c r="OC4" s="30"/>
      <c r="OD4" s="30"/>
      <c r="OE4" s="30"/>
      <c r="OF4" s="30"/>
      <c r="OG4" s="30"/>
      <c r="OH4" s="30"/>
      <c r="OI4" s="30"/>
      <c r="OJ4" s="30"/>
      <c r="OK4" s="30"/>
      <c r="OL4" s="30"/>
      <c r="OM4" s="30"/>
      <c r="ON4" s="30"/>
      <c r="OO4" s="30"/>
      <c r="OP4" s="30"/>
      <c r="OQ4" s="30"/>
      <c r="OR4" s="30"/>
      <c r="OS4" s="30"/>
      <c r="OT4" s="30"/>
      <c r="OU4" s="30"/>
      <c r="OV4" s="30"/>
      <c r="OW4" s="30"/>
      <c r="OX4" s="30"/>
      <c r="OY4" s="30"/>
      <c r="OZ4" s="30"/>
      <c r="PA4" s="30"/>
      <c r="PB4" s="30"/>
      <c r="PC4" s="30"/>
      <c r="PD4" s="30"/>
      <c r="PE4" s="30"/>
      <c r="PF4" s="30"/>
      <c r="PG4" s="30"/>
      <c r="PH4" s="30"/>
      <c r="PI4" s="30"/>
      <c r="PJ4" s="30"/>
      <c r="PK4" s="30"/>
      <c r="PL4" s="30"/>
      <c r="PM4" s="30"/>
      <c r="PN4" s="30"/>
      <c r="PO4" s="30"/>
      <c r="PP4" s="30"/>
      <c r="PQ4" s="30"/>
      <c r="PR4" s="30"/>
      <c r="PS4" s="30"/>
      <c r="PT4" s="30"/>
      <c r="PU4" s="30"/>
      <c r="PV4" s="30"/>
      <c r="PW4" s="30"/>
      <c r="PX4" s="30"/>
      <c r="PY4" s="30"/>
      <c r="PZ4" s="30"/>
      <c r="QA4" s="30"/>
      <c r="QB4" s="30"/>
      <c r="QC4" s="30"/>
      <c r="QD4" s="30"/>
      <c r="QE4" s="30"/>
      <c r="QF4" s="30"/>
      <c r="QG4" s="30"/>
      <c r="QH4" s="30"/>
      <c r="QI4" s="30"/>
      <c r="QJ4" s="30"/>
      <c r="QK4" s="30"/>
      <c r="QL4" s="30"/>
      <c r="QM4" s="30"/>
      <c r="QN4" s="30"/>
      <c r="QO4" s="30"/>
      <c r="QP4" s="30"/>
      <c r="QQ4" s="30"/>
      <c r="QR4" s="30"/>
      <c r="QS4" s="30"/>
      <c r="QT4" s="30"/>
      <c r="QU4" s="30"/>
      <c r="QV4" s="30"/>
      <c r="QW4" s="30"/>
      <c r="QX4" s="30"/>
      <c r="QY4" s="30"/>
      <c r="QZ4" s="30"/>
      <c r="RA4" s="30"/>
      <c r="RB4" s="30"/>
      <c r="RC4" s="30"/>
      <c r="RD4" s="30"/>
      <c r="RE4" s="30"/>
      <c r="RF4" s="30"/>
      <c r="RG4" s="30"/>
      <c r="RH4" s="30"/>
      <c r="RI4" s="30"/>
      <c r="RJ4" s="30"/>
      <c r="RK4" s="30"/>
      <c r="RL4" s="30"/>
      <c r="RM4" s="30"/>
      <c r="RN4" s="30"/>
      <c r="RO4" s="30"/>
      <c r="RP4" s="30"/>
      <c r="RQ4" s="30"/>
      <c r="RR4" s="30"/>
      <c r="RS4" s="30"/>
      <c r="RT4" s="30"/>
      <c r="RU4" s="30"/>
      <c r="RV4" s="30"/>
      <c r="RW4" s="30"/>
      <c r="RX4" s="30"/>
      <c r="RY4" s="30"/>
      <c r="RZ4" s="30"/>
      <c r="SA4" s="30"/>
      <c r="SB4" s="30"/>
      <c r="SC4" s="30"/>
      <c r="SD4" s="30"/>
      <c r="SE4" s="30"/>
      <c r="SF4" s="30"/>
      <c r="SG4" s="30"/>
      <c r="SH4" s="30"/>
      <c r="SI4" s="30"/>
      <c r="SJ4" s="30"/>
      <c r="SK4" s="30"/>
      <c r="SL4" s="30"/>
      <c r="SM4" s="30"/>
      <c r="SN4" s="30"/>
      <c r="SO4" s="30"/>
      <c r="SP4" s="30"/>
      <c r="SQ4" s="30"/>
      <c r="SR4" s="30"/>
      <c r="SS4" s="30"/>
      <c r="ST4" s="30"/>
      <c r="SU4" s="30"/>
      <c r="SV4" s="30"/>
      <c r="SW4" s="30"/>
      <c r="SX4" s="30"/>
      <c r="SY4" s="30"/>
      <c r="SZ4" s="30"/>
      <c r="TA4" s="30"/>
      <c r="TB4" s="30"/>
      <c r="TC4" s="30"/>
      <c r="TD4" s="30"/>
      <c r="TE4" s="30"/>
      <c r="TF4" s="30"/>
      <c r="TG4" s="30"/>
      <c r="TH4" s="30"/>
      <c r="TI4" s="30"/>
      <c r="TJ4" s="30"/>
      <c r="TK4" s="30"/>
      <c r="TL4" s="30"/>
      <c r="TM4" s="30"/>
      <c r="TN4" s="30"/>
      <c r="TO4" s="30"/>
      <c r="TP4" s="30"/>
      <c r="TQ4" s="30"/>
      <c r="TR4" s="30"/>
      <c r="TS4" s="30"/>
      <c r="TT4" s="30"/>
      <c r="TU4" s="30"/>
      <c r="TV4" s="30"/>
    </row>
    <row r="5" spans="1:542" s="31" customFormat="1" x14ac:dyDescent="0.2">
      <c r="A5" s="32" t="s">
        <v>12</v>
      </c>
      <c r="B5" s="32" t="s">
        <v>13</v>
      </c>
      <c r="C5" s="33" t="s">
        <v>14</v>
      </c>
      <c r="D5" s="34">
        <v>2879359</v>
      </c>
      <c r="E5" s="35">
        <v>3559381</v>
      </c>
      <c r="F5" s="35">
        <v>3688786</v>
      </c>
      <c r="G5" s="35">
        <v>3288253</v>
      </c>
      <c r="H5" s="35">
        <v>3136680</v>
      </c>
      <c r="I5" s="35">
        <v>3527608</v>
      </c>
      <c r="J5" s="35">
        <f t="shared" si="2"/>
        <v>20080067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</row>
    <row r="6" spans="1:542" s="31" customFormat="1" x14ac:dyDescent="0.2">
      <c r="A6" s="32" t="s">
        <v>12</v>
      </c>
      <c r="B6" s="32" t="s">
        <v>15</v>
      </c>
      <c r="C6" s="33" t="s">
        <v>16</v>
      </c>
      <c r="D6" s="36">
        <v>20492550</v>
      </c>
      <c r="E6" s="37">
        <v>19247438</v>
      </c>
      <c r="F6" s="37">
        <v>16887426</v>
      </c>
      <c r="G6" s="37">
        <v>17538478</v>
      </c>
      <c r="H6" s="37">
        <v>17299746</v>
      </c>
      <c r="I6" s="37">
        <v>19034973</v>
      </c>
      <c r="J6" s="37">
        <f t="shared" si="2"/>
        <v>110500611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</row>
    <row r="7" spans="1:542" s="22" customFormat="1" x14ac:dyDescent="0.2">
      <c r="A7" s="38"/>
      <c r="B7" s="23"/>
      <c r="C7" s="24" t="s">
        <v>17</v>
      </c>
      <c r="D7" s="25">
        <f t="shared" ref="D7:I7" si="3">SUM(D8:D8)</f>
        <v>6767717</v>
      </c>
      <c r="E7" s="28">
        <f t="shared" si="3"/>
        <v>5963764</v>
      </c>
      <c r="F7" s="28">
        <f t="shared" si="3"/>
        <v>6590524</v>
      </c>
      <c r="G7" s="28">
        <f t="shared" si="3"/>
        <v>4784665</v>
      </c>
      <c r="H7" s="28">
        <f t="shared" si="3"/>
        <v>5736930</v>
      </c>
      <c r="I7" s="28">
        <f t="shared" si="3"/>
        <v>5418747</v>
      </c>
      <c r="J7" s="28">
        <f t="shared" si="2"/>
        <v>35262347</v>
      </c>
      <c r="K7" s="29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  <c r="IZ7" s="30"/>
      <c r="JA7" s="30"/>
      <c r="JB7" s="30"/>
      <c r="JC7" s="30"/>
      <c r="JD7" s="30"/>
      <c r="JE7" s="30"/>
      <c r="JF7" s="30"/>
      <c r="JG7" s="30"/>
      <c r="JH7" s="30"/>
      <c r="JI7" s="30"/>
      <c r="JJ7" s="30"/>
      <c r="JK7" s="30"/>
      <c r="JL7" s="30"/>
      <c r="JM7" s="30"/>
      <c r="JN7" s="30"/>
      <c r="JO7" s="30"/>
      <c r="JP7" s="30"/>
      <c r="JQ7" s="30"/>
      <c r="JR7" s="30"/>
      <c r="JS7" s="30"/>
      <c r="JT7" s="30"/>
      <c r="JU7" s="30"/>
      <c r="JV7" s="30"/>
      <c r="JW7" s="30"/>
      <c r="JX7" s="30"/>
      <c r="JY7" s="30"/>
      <c r="JZ7" s="30"/>
      <c r="KA7" s="30"/>
      <c r="KB7" s="30"/>
      <c r="KC7" s="30"/>
      <c r="KD7" s="30"/>
      <c r="KE7" s="30"/>
      <c r="KF7" s="30"/>
      <c r="KG7" s="30"/>
      <c r="KH7" s="30"/>
      <c r="KI7" s="30"/>
      <c r="KJ7" s="30"/>
      <c r="KK7" s="30"/>
      <c r="KL7" s="30"/>
      <c r="KM7" s="30"/>
      <c r="KN7" s="30"/>
      <c r="KO7" s="30"/>
      <c r="KP7" s="30"/>
      <c r="KQ7" s="30"/>
      <c r="KR7" s="30"/>
      <c r="KS7" s="30"/>
      <c r="KT7" s="30"/>
      <c r="KU7" s="30"/>
      <c r="KV7" s="30"/>
      <c r="KW7" s="30"/>
      <c r="KX7" s="30"/>
      <c r="KY7" s="30"/>
      <c r="KZ7" s="30"/>
      <c r="LA7" s="30"/>
      <c r="LB7" s="30"/>
      <c r="LC7" s="30"/>
      <c r="LD7" s="30"/>
      <c r="LE7" s="30"/>
      <c r="LF7" s="30"/>
      <c r="LG7" s="30"/>
      <c r="LH7" s="30"/>
      <c r="LI7" s="30"/>
      <c r="LJ7" s="30"/>
      <c r="LK7" s="30"/>
      <c r="LL7" s="30"/>
      <c r="LM7" s="30"/>
      <c r="LN7" s="30"/>
      <c r="LO7" s="30"/>
      <c r="LP7" s="30"/>
      <c r="LQ7" s="30"/>
      <c r="LR7" s="30"/>
      <c r="LS7" s="30"/>
      <c r="LT7" s="30"/>
      <c r="LU7" s="30"/>
      <c r="LV7" s="30"/>
      <c r="LW7" s="30"/>
      <c r="LX7" s="30"/>
      <c r="LY7" s="30"/>
      <c r="LZ7" s="30"/>
      <c r="MA7" s="30"/>
      <c r="MB7" s="30"/>
      <c r="MC7" s="30"/>
      <c r="MD7" s="30"/>
      <c r="ME7" s="30"/>
      <c r="MF7" s="30"/>
      <c r="MG7" s="30"/>
      <c r="MH7" s="30"/>
      <c r="MI7" s="30"/>
      <c r="MJ7" s="30"/>
      <c r="MK7" s="30"/>
      <c r="ML7" s="30"/>
      <c r="MM7" s="30"/>
      <c r="MN7" s="30"/>
      <c r="MO7" s="30"/>
      <c r="MP7" s="30"/>
      <c r="MQ7" s="30"/>
      <c r="MR7" s="30"/>
      <c r="MS7" s="30"/>
      <c r="MT7" s="30"/>
      <c r="MU7" s="30"/>
      <c r="MV7" s="30"/>
      <c r="MW7" s="30"/>
      <c r="MX7" s="30"/>
      <c r="MY7" s="30"/>
      <c r="MZ7" s="30"/>
      <c r="NA7" s="30"/>
      <c r="NB7" s="30"/>
      <c r="NC7" s="30"/>
      <c r="ND7" s="30"/>
      <c r="NE7" s="30"/>
      <c r="NF7" s="30"/>
      <c r="NG7" s="30"/>
      <c r="NH7" s="30"/>
      <c r="NI7" s="30"/>
      <c r="NJ7" s="30"/>
      <c r="NK7" s="30"/>
      <c r="NL7" s="30"/>
      <c r="NM7" s="30"/>
      <c r="NN7" s="30"/>
      <c r="NO7" s="30"/>
      <c r="NP7" s="30"/>
      <c r="NQ7" s="30"/>
      <c r="NR7" s="30"/>
      <c r="NS7" s="30"/>
      <c r="NT7" s="30"/>
      <c r="NU7" s="30"/>
      <c r="NV7" s="30"/>
      <c r="NW7" s="30"/>
      <c r="NX7" s="30"/>
      <c r="NY7" s="30"/>
      <c r="NZ7" s="30"/>
      <c r="OA7" s="30"/>
      <c r="OB7" s="30"/>
      <c r="OC7" s="30"/>
      <c r="OD7" s="30"/>
      <c r="OE7" s="30"/>
      <c r="OF7" s="30"/>
      <c r="OG7" s="30"/>
      <c r="OH7" s="30"/>
      <c r="OI7" s="30"/>
      <c r="OJ7" s="30"/>
      <c r="OK7" s="30"/>
      <c r="OL7" s="30"/>
      <c r="OM7" s="30"/>
      <c r="ON7" s="30"/>
      <c r="OO7" s="30"/>
      <c r="OP7" s="30"/>
      <c r="OQ7" s="30"/>
      <c r="OR7" s="30"/>
      <c r="OS7" s="30"/>
      <c r="OT7" s="30"/>
      <c r="OU7" s="30"/>
      <c r="OV7" s="30"/>
      <c r="OW7" s="30"/>
      <c r="OX7" s="30"/>
      <c r="OY7" s="30"/>
      <c r="OZ7" s="30"/>
      <c r="PA7" s="30"/>
      <c r="PB7" s="30"/>
      <c r="PC7" s="30"/>
      <c r="PD7" s="30"/>
      <c r="PE7" s="30"/>
      <c r="PF7" s="30"/>
      <c r="PG7" s="30"/>
      <c r="PH7" s="30"/>
      <c r="PI7" s="30"/>
      <c r="PJ7" s="30"/>
      <c r="PK7" s="30"/>
      <c r="PL7" s="30"/>
      <c r="PM7" s="30"/>
      <c r="PN7" s="30"/>
      <c r="PO7" s="30"/>
      <c r="PP7" s="30"/>
      <c r="PQ7" s="30"/>
      <c r="PR7" s="30"/>
      <c r="PS7" s="30"/>
      <c r="PT7" s="30"/>
      <c r="PU7" s="30"/>
      <c r="PV7" s="30"/>
      <c r="PW7" s="30"/>
      <c r="PX7" s="30"/>
      <c r="PY7" s="30"/>
      <c r="PZ7" s="30"/>
      <c r="QA7" s="30"/>
      <c r="QB7" s="30"/>
      <c r="QC7" s="30"/>
      <c r="QD7" s="30"/>
      <c r="QE7" s="30"/>
      <c r="QF7" s="30"/>
      <c r="QG7" s="30"/>
      <c r="QH7" s="30"/>
      <c r="QI7" s="30"/>
      <c r="QJ7" s="30"/>
      <c r="QK7" s="30"/>
      <c r="QL7" s="30"/>
      <c r="QM7" s="30"/>
      <c r="QN7" s="30"/>
      <c r="QO7" s="30"/>
      <c r="QP7" s="30"/>
      <c r="QQ7" s="30"/>
      <c r="QR7" s="30"/>
      <c r="QS7" s="30"/>
      <c r="QT7" s="30"/>
      <c r="QU7" s="30"/>
      <c r="QV7" s="30"/>
      <c r="QW7" s="30"/>
      <c r="QX7" s="30"/>
      <c r="QY7" s="30"/>
      <c r="QZ7" s="30"/>
      <c r="RA7" s="30"/>
      <c r="RB7" s="30"/>
      <c r="RC7" s="30"/>
      <c r="RD7" s="30"/>
      <c r="RE7" s="30"/>
      <c r="RF7" s="30"/>
      <c r="RG7" s="30"/>
      <c r="RH7" s="30"/>
      <c r="RI7" s="30"/>
      <c r="RJ7" s="30"/>
      <c r="RK7" s="30"/>
      <c r="RL7" s="30"/>
      <c r="RM7" s="30"/>
      <c r="RN7" s="30"/>
      <c r="RO7" s="30"/>
      <c r="RP7" s="30"/>
      <c r="RQ7" s="30"/>
      <c r="RR7" s="30"/>
      <c r="RS7" s="30"/>
      <c r="RT7" s="30"/>
      <c r="RU7" s="30"/>
      <c r="RV7" s="30"/>
      <c r="RW7" s="30"/>
      <c r="RX7" s="30"/>
      <c r="RY7" s="30"/>
      <c r="RZ7" s="30"/>
      <c r="SA7" s="30"/>
      <c r="SB7" s="30"/>
      <c r="SC7" s="30"/>
      <c r="SD7" s="30"/>
      <c r="SE7" s="30"/>
      <c r="SF7" s="30"/>
      <c r="SG7" s="30"/>
      <c r="SH7" s="30"/>
      <c r="SI7" s="30"/>
      <c r="SJ7" s="30"/>
      <c r="SK7" s="30"/>
      <c r="SL7" s="30"/>
      <c r="SM7" s="30"/>
      <c r="SN7" s="30"/>
      <c r="SO7" s="30"/>
      <c r="SP7" s="30"/>
      <c r="SQ7" s="30"/>
      <c r="SR7" s="30"/>
      <c r="SS7" s="30"/>
      <c r="ST7" s="30"/>
      <c r="SU7" s="30"/>
      <c r="SV7" s="30"/>
      <c r="SW7" s="30"/>
      <c r="SX7" s="30"/>
      <c r="SY7" s="30"/>
      <c r="SZ7" s="30"/>
      <c r="TA7" s="30"/>
      <c r="TB7" s="30"/>
      <c r="TC7" s="30"/>
      <c r="TD7" s="30"/>
      <c r="TE7" s="30"/>
      <c r="TF7" s="30"/>
      <c r="TG7" s="30"/>
      <c r="TH7" s="30"/>
      <c r="TI7" s="30"/>
      <c r="TJ7" s="30"/>
      <c r="TK7" s="30"/>
      <c r="TL7" s="30"/>
      <c r="TM7" s="30"/>
      <c r="TN7" s="30"/>
      <c r="TO7" s="30"/>
      <c r="TP7" s="30"/>
      <c r="TQ7" s="30"/>
      <c r="TR7" s="30"/>
      <c r="TS7" s="30"/>
      <c r="TT7" s="30"/>
      <c r="TU7" s="30"/>
      <c r="TV7" s="30"/>
    </row>
    <row r="8" spans="1:542" s="31" customFormat="1" x14ac:dyDescent="0.2">
      <c r="A8" s="32" t="s">
        <v>12</v>
      </c>
      <c r="B8" s="32" t="s">
        <v>18</v>
      </c>
      <c r="C8" s="33" t="s">
        <v>19</v>
      </c>
      <c r="D8" s="34">
        <v>6767717</v>
      </c>
      <c r="E8" s="35">
        <v>5963764</v>
      </c>
      <c r="F8" s="35">
        <v>6590524</v>
      </c>
      <c r="G8" s="35">
        <v>4784665</v>
      </c>
      <c r="H8" s="35">
        <v>5736930</v>
      </c>
      <c r="I8" s="35">
        <v>5418747</v>
      </c>
      <c r="J8" s="35">
        <f t="shared" si="2"/>
        <v>35262347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</row>
    <row r="9" spans="1:542" s="39" customFormat="1" x14ac:dyDescent="0.2">
      <c r="A9" s="38"/>
      <c r="B9" s="40"/>
      <c r="C9" s="24" t="s">
        <v>20</v>
      </c>
      <c r="D9" s="25">
        <f t="shared" ref="D9:I9" si="4">D10+D11</f>
        <v>15333679</v>
      </c>
      <c r="E9" s="28">
        <f t="shared" si="4"/>
        <v>8255265</v>
      </c>
      <c r="F9" s="28">
        <f t="shared" si="4"/>
        <v>8465308</v>
      </c>
      <c r="G9" s="28">
        <f t="shared" si="4"/>
        <v>8814174</v>
      </c>
      <c r="H9" s="28">
        <f t="shared" si="4"/>
        <v>9837504</v>
      </c>
      <c r="I9" s="28">
        <f t="shared" si="4"/>
        <v>8086824</v>
      </c>
      <c r="J9" s="28">
        <f t="shared" si="2"/>
        <v>58792754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29"/>
      <c r="ON9" s="29"/>
      <c r="OO9" s="29"/>
      <c r="OP9" s="29"/>
      <c r="OQ9" s="29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9"/>
      <c r="QU9" s="29"/>
      <c r="QV9" s="29"/>
      <c r="QW9" s="29"/>
      <c r="QX9" s="29"/>
      <c r="QY9" s="29"/>
      <c r="QZ9" s="29"/>
      <c r="RA9" s="29"/>
      <c r="RB9" s="29"/>
      <c r="RC9" s="29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29"/>
      <c r="SJ9" s="29"/>
      <c r="SK9" s="29"/>
      <c r="SL9" s="29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  <c r="TF9" s="29"/>
      <c r="TG9" s="29"/>
      <c r="TH9" s="29"/>
      <c r="TI9" s="29"/>
      <c r="TJ9" s="29"/>
      <c r="TK9" s="29"/>
      <c r="TL9" s="29"/>
      <c r="TM9" s="29"/>
      <c r="TN9" s="29"/>
      <c r="TO9" s="29"/>
      <c r="TP9" s="29"/>
      <c r="TQ9" s="29"/>
      <c r="TR9" s="29"/>
      <c r="TS9" s="29"/>
      <c r="TT9" s="29"/>
      <c r="TU9" s="29"/>
      <c r="TV9" s="29"/>
    </row>
    <row r="10" spans="1:542" s="31" customFormat="1" x14ac:dyDescent="0.2">
      <c r="A10" s="32" t="s">
        <v>12</v>
      </c>
      <c r="B10" s="32" t="s">
        <v>21</v>
      </c>
      <c r="C10" s="33" t="s">
        <v>22</v>
      </c>
      <c r="D10" s="34">
        <v>2800499</v>
      </c>
      <c r="E10" s="35">
        <v>2895633</v>
      </c>
      <c r="F10" s="35">
        <v>2607790</v>
      </c>
      <c r="G10" s="35">
        <v>3176394</v>
      </c>
      <c r="H10" s="35">
        <v>3378661</v>
      </c>
      <c r="I10" s="35">
        <v>3185357</v>
      </c>
      <c r="J10" s="35">
        <f t="shared" si="2"/>
        <v>18044334</v>
      </c>
      <c r="K10" s="12"/>
      <c r="L10" s="12"/>
      <c r="M10" s="4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</row>
    <row r="11" spans="1:542" s="31" customFormat="1" x14ac:dyDescent="0.2">
      <c r="A11" s="32" t="s">
        <v>12</v>
      </c>
      <c r="B11" s="32">
        <v>1320001</v>
      </c>
      <c r="C11" s="33" t="s">
        <v>23</v>
      </c>
      <c r="D11" s="34">
        <v>12533180</v>
      </c>
      <c r="E11" s="35">
        <v>5359632</v>
      </c>
      <c r="F11" s="35">
        <v>5857518</v>
      </c>
      <c r="G11" s="35">
        <v>5637780</v>
      </c>
      <c r="H11" s="35">
        <v>6458843</v>
      </c>
      <c r="I11" s="35">
        <v>4901467</v>
      </c>
      <c r="J11" s="35">
        <f t="shared" si="2"/>
        <v>40748420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</row>
    <row r="12" spans="1:542" s="22" customFormat="1" x14ac:dyDescent="0.2">
      <c r="A12" s="38"/>
      <c r="B12" s="23"/>
      <c r="C12" s="24" t="s">
        <v>24</v>
      </c>
      <c r="D12" s="25">
        <f t="shared" ref="D12:I12" si="5">D13</f>
        <v>647787833</v>
      </c>
      <c r="E12" s="28">
        <f t="shared" si="5"/>
        <v>462247713</v>
      </c>
      <c r="F12" s="28">
        <f t="shared" si="5"/>
        <v>410349095</v>
      </c>
      <c r="G12" s="28">
        <f t="shared" si="5"/>
        <v>470440796</v>
      </c>
      <c r="H12" s="28">
        <f t="shared" si="5"/>
        <v>437676499</v>
      </c>
      <c r="I12" s="28">
        <f t="shared" si="5"/>
        <v>522717417</v>
      </c>
      <c r="J12" s="28">
        <f t="shared" si="2"/>
        <v>2951219353</v>
      </c>
      <c r="K12" s="29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0"/>
      <c r="MW12" s="30"/>
      <c r="MX12" s="30"/>
      <c r="MY12" s="30"/>
      <c r="MZ12" s="30"/>
      <c r="NA12" s="30"/>
      <c r="NB12" s="30"/>
      <c r="NC12" s="30"/>
      <c r="ND12" s="30"/>
      <c r="NE12" s="30"/>
      <c r="NF12" s="30"/>
      <c r="NG12" s="30"/>
      <c r="NH12" s="30"/>
      <c r="NI12" s="30"/>
      <c r="NJ12" s="30"/>
      <c r="NK12" s="30"/>
      <c r="NL12" s="30"/>
      <c r="NM12" s="30"/>
      <c r="NN12" s="30"/>
      <c r="NO12" s="30"/>
      <c r="NP12" s="30"/>
      <c r="NQ12" s="30"/>
      <c r="NR12" s="30"/>
      <c r="NS12" s="30"/>
      <c r="NT12" s="30"/>
      <c r="NU12" s="30"/>
      <c r="NV12" s="30"/>
      <c r="NW12" s="30"/>
      <c r="NX12" s="30"/>
      <c r="NY12" s="30"/>
      <c r="NZ12" s="30"/>
      <c r="OA12" s="30"/>
      <c r="OB12" s="30"/>
      <c r="OC12" s="30"/>
      <c r="OD12" s="30"/>
      <c r="OE12" s="30"/>
      <c r="OF12" s="30"/>
      <c r="OG12" s="30"/>
      <c r="OH12" s="30"/>
      <c r="OI12" s="30"/>
      <c r="OJ12" s="30"/>
      <c r="OK12" s="30"/>
      <c r="OL12" s="30"/>
      <c r="OM12" s="30"/>
      <c r="ON12" s="30"/>
      <c r="OO12" s="30"/>
      <c r="OP12" s="30"/>
      <c r="OQ12" s="30"/>
      <c r="OR12" s="30"/>
      <c r="OS12" s="30"/>
      <c r="OT12" s="30"/>
      <c r="OU12" s="30"/>
      <c r="OV12" s="30"/>
      <c r="OW12" s="30"/>
      <c r="OX12" s="30"/>
      <c r="OY12" s="30"/>
      <c r="OZ12" s="30"/>
      <c r="PA12" s="30"/>
      <c r="PB12" s="30"/>
      <c r="PC12" s="30"/>
      <c r="PD12" s="30"/>
      <c r="PE12" s="30"/>
      <c r="PF12" s="30"/>
      <c r="PG12" s="30"/>
      <c r="PH12" s="30"/>
      <c r="PI12" s="30"/>
      <c r="PJ12" s="30"/>
      <c r="PK12" s="30"/>
      <c r="PL12" s="30"/>
      <c r="PM12" s="30"/>
      <c r="PN12" s="30"/>
      <c r="PO12" s="30"/>
      <c r="PP12" s="30"/>
      <c r="PQ12" s="30"/>
      <c r="PR12" s="30"/>
      <c r="PS12" s="30"/>
      <c r="PT12" s="30"/>
      <c r="PU12" s="30"/>
      <c r="PV12" s="30"/>
      <c r="PW12" s="30"/>
      <c r="PX12" s="30"/>
      <c r="PY12" s="30"/>
      <c r="PZ12" s="30"/>
      <c r="QA12" s="30"/>
      <c r="QB12" s="30"/>
      <c r="QC12" s="30"/>
      <c r="QD12" s="30"/>
      <c r="QE12" s="30"/>
      <c r="QF12" s="30"/>
      <c r="QG12" s="30"/>
      <c r="QH12" s="30"/>
      <c r="QI12" s="30"/>
      <c r="QJ12" s="30"/>
      <c r="QK12" s="30"/>
      <c r="QL12" s="30"/>
      <c r="QM12" s="30"/>
      <c r="QN12" s="30"/>
      <c r="QO12" s="30"/>
      <c r="QP12" s="30"/>
      <c r="QQ12" s="30"/>
      <c r="QR12" s="30"/>
      <c r="QS12" s="30"/>
      <c r="QT12" s="30"/>
      <c r="QU12" s="30"/>
      <c r="QV12" s="30"/>
      <c r="QW12" s="30"/>
      <c r="QX12" s="30"/>
      <c r="QY12" s="30"/>
      <c r="QZ12" s="30"/>
      <c r="RA12" s="30"/>
      <c r="RB12" s="30"/>
      <c r="RC12" s="30"/>
      <c r="RD12" s="30"/>
      <c r="RE12" s="30"/>
      <c r="RF12" s="30"/>
      <c r="RG12" s="30"/>
      <c r="RH12" s="30"/>
      <c r="RI12" s="30"/>
      <c r="RJ12" s="30"/>
      <c r="RK12" s="30"/>
      <c r="RL12" s="30"/>
      <c r="RM12" s="30"/>
      <c r="RN12" s="30"/>
      <c r="RO12" s="30"/>
      <c r="RP12" s="30"/>
      <c r="RQ12" s="30"/>
      <c r="RR12" s="30"/>
      <c r="RS12" s="30"/>
      <c r="RT12" s="30"/>
      <c r="RU12" s="30"/>
      <c r="RV12" s="30"/>
      <c r="RW12" s="30"/>
      <c r="RX12" s="30"/>
      <c r="RY12" s="30"/>
      <c r="RZ12" s="30"/>
      <c r="SA12" s="30"/>
      <c r="SB12" s="30"/>
      <c r="SC12" s="30"/>
      <c r="SD12" s="30"/>
      <c r="SE12" s="30"/>
      <c r="SF12" s="30"/>
      <c r="SG12" s="30"/>
      <c r="SH12" s="30"/>
      <c r="SI12" s="30"/>
      <c r="SJ12" s="30"/>
      <c r="SK12" s="30"/>
      <c r="SL12" s="30"/>
      <c r="SM12" s="30"/>
      <c r="SN12" s="30"/>
      <c r="SO12" s="30"/>
      <c r="SP12" s="30"/>
      <c r="SQ12" s="30"/>
      <c r="SR12" s="30"/>
      <c r="SS12" s="30"/>
      <c r="ST12" s="30"/>
      <c r="SU12" s="30"/>
      <c r="SV12" s="30"/>
      <c r="SW12" s="30"/>
      <c r="SX12" s="30"/>
      <c r="SY12" s="30"/>
      <c r="SZ12" s="30"/>
      <c r="TA12" s="30"/>
      <c r="TB12" s="30"/>
      <c r="TC12" s="30"/>
      <c r="TD12" s="30"/>
      <c r="TE12" s="30"/>
      <c r="TF12" s="30"/>
      <c r="TG12" s="30"/>
      <c r="TH12" s="30"/>
      <c r="TI12" s="30"/>
      <c r="TJ12" s="30"/>
      <c r="TK12" s="30"/>
      <c r="TL12" s="30"/>
      <c r="TM12" s="30"/>
      <c r="TN12" s="30"/>
      <c r="TO12" s="30"/>
      <c r="TP12" s="30"/>
      <c r="TQ12" s="30"/>
      <c r="TR12" s="30"/>
      <c r="TS12" s="30"/>
      <c r="TT12" s="30"/>
      <c r="TU12" s="30"/>
      <c r="TV12" s="30"/>
    </row>
    <row r="13" spans="1:542" s="31" customFormat="1" x14ac:dyDescent="0.2">
      <c r="A13" s="32" t="s">
        <v>12</v>
      </c>
      <c r="B13" s="32" t="s">
        <v>25</v>
      </c>
      <c r="C13" s="33" t="s">
        <v>26</v>
      </c>
      <c r="D13" s="34">
        <v>647787833</v>
      </c>
      <c r="E13" s="35">
        <v>462247713</v>
      </c>
      <c r="F13" s="35">
        <v>410349095</v>
      </c>
      <c r="G13" s="35">
        <v>470440796</v>
      </c>
      <c r="H13" s="35">
        <v>437676499</v>
      </c>
      <c r="I13" s="35">
        <v>522717417</v>
      </c>
      <c r="J13" s="35">
        <f t="shared" si="2"/>
        <v>2951219353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</row>
    <row r="14" spans="1:542" s="22" customFormat="1" x14ac:dyDescent="0.2">
      <c r="A14" s="38"/>
      <c r="B14" s="42"/>
      <c r="C14" s="43" t="s">
        <v>27</v>
      </c>
      <c r="D14" s="25">
        <f t="shared" ref="D14:I14" si="6">SUM(D15:D18)</f>
        <v>2698369</v>
      </c>
      <c r="E14" s="28">
        <f t="shared" si="6"/>
        <v>1819489</v>
      </c>
      <c r="F14" s="28">
        <f t="shared" si="6"/>
        <v>2943988</v>
      </c>
      <c r="G14" s="28">
        <f t="shared" si="6"/>
        <v>1622356</v>
      </c>
      <c r="H14" s="28">
        <f t="shared" si="6"/>
        <v>1531188</v>
      </c>
      <c r="I14" s="28">
        <f t="shared" si="6"/>
        <v>8497820</v>
      </c>
      <c r="J14" s="28">
        <f t="shared" si="2"/>
        <v>19113210</v>
      </c>
      <c r="K14" s="29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  <c r="IY14" s="30"/>
      <c r="IZ14" s="30"/>
      <c r="JA14" s="30"/>
      <c r="JB14" s="30"/>
      <c r="JC14" s="30"/>
      <c r="JD14" s="30"/>
      <c r="JE14" s="30"/>
      <c r="JF14" s="30"/>
      <c r="JG14" s="30"/>
      <c r="JH14" s="30"/>
      <c r="JI14" s="30"/>
      <c r="JJ14" s="30"/>
      <c r="JK14" s="30"/>
      <c r="JL14" s="30"/>
      <c r="JM14" s="30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  <c r="KU14" s="30"/>
      <c r="KV14" s="30"/>
      <c r="KW14" s="30"/>
      <c r="KX14" s="30"/>
      <c r="KY14" s="30"/>
      <c r="KZ14" s="30"/>
      <c r="LA14" s="30"/>
      <c r="LB14" s="30"/>
      <c r="LC14" s="30"/>
      <c r="LD14" s="30"/>
      <c r="LE14" s="30"/>
      <c r="LF14" s="30"/>
      <c r="LG14" s="30"/>
      <c r="LH14" s="30"/>
      <c r="LI14" s="30"/>
      <c r="LJ14" s="30"/>
      <c r="LK14" s="30"/>
      <c r="LL14" s="30"/>
      <c r="LM14" s="30"/>
      <c r="LN14" s="30"/>
      <c r="LO14" s="30"/>
      <c r="LP14" s="30"/>
      <c r="LQ14" s="30"/>
      <c r="LR14" s="30"/>
      <c r="LS14" s="30"/>
      <c r="LT14" s="30"/>
      <c r="LU14" s="30"/>
      <c r="LV14" s="30"/>
      <c r="LW14" s="30"/>
      <c r="LX14" s="30"/>
      <c r="LY14" s="30"/>
      <c r="LZ14" s="30"/>
      <c r="MA14" s="30"/>
      <c r="MB14" s="30"/>
      <c r="MC14" s="30"/>
      <c r="MD14" s="30"/>
      <c r="ME14" s="30"/>
      <c r="MF14" s="30"/>
      <c r="MG14" s="30"/>
      <c r="MH14" s="30"/>
      <c r="MI14" s="30"/>
      <c r="MJ14" s="30"/>
      <c r="MK14" s="30"/>
      <c r="ML14" s="30"/>
      <c r="MM14" s="30"/>
      <c r="MN14" s="30"/>
      <c r="MO14" s="30"/>
      <c r="MP14" s="30"/>
      <c r="MQ14" s="30"/>
      <c r="MR14" s="30"/>
      <c r="MS14" s="30"/>
      <c r="MT14" s="30"/>
      <c r="MU14" s="30"/>
      <c r="MV14" s="30"/>
      <c r="MW14" s="30"/>
      <c r="MX14" s="30"/>
      <c r="MY14" s="30"/>
      <c r="MZ14" s="30"/>
      <c r="NA14" s="30"/>
      <c r="NB14" s="30"/>
      <c r="NC14" s="30"/>
      <c r="ND14" s="30"/>
      <c r="NE14" s="30"/>
      <c r="NF14" s="30"/>
      <c r="NG14" s="30"/>
      <c r="NH14" s="30"/>
      <c r="NI14" s="30"/>
      <c r="NJ14" s="30"/>
      <c r="NK14" s="30"/>
      <c r="NL14" s="30"/>
      <c r="NM14" s="30"/>
      <c r="NN14" s="30"/>
      <c r="NO14" s="30"/>
      <c r="NP14" s="30"/>
      <c r="NQ14" s="30"/>
      <c r="NR14" s="30"/>
      <c r="NS14" s="30"/>
      <c r="NT14" s="30"/>
      <c r="NU14" s="30"/>
      <c r="NV14" s="30"/>
      <c r="NW14" s="30"/>
      <c r="NX14" s="30"/>
      <c r="NY14" s="30"/>
      <c r="NZ14" s="30"/>
      <c r="OA14" s="30"/>
      <c r="OB14" s="30"/>
      <c r="OC14" s="30"/>
      <c r="OD14" s="30"/>
      <c r="OE14" s="30"/>
      <c r="OF14" s="30"/>
      <c r="OG14" s="30"/>
      <c r="OH14" s="30"/>
      <c r="OI14" s="30"/>
      <c r="OJ14" s="30"/>
      <c r="OK14" s="30"/>
      <c r="OL14" s="30"/>
      <c r="OM14" s="30"/>
      <c r="ON14" s="30"/>
      <c r="OO14" s="30"/>
      <c r="OP14" s="30"/>
      <c r="OQ14" s="30"/>
      <c r="OR14" s="30"/>
      <c r="OS14" s="30"/>
      <c r="OT14" s="30"/>
      <c r="OU14" s="30"/>
      <c r="OV14" s="30"/>
      <c r="OW14" s="30"/>
      <c r="OX14" s="30"/>
      <c r="OY14" s="30"/>
      <c r="OZ14" s="30"/>
      <c r="PA14" s="30"/>
      <c r="PB14" s="30"/>
      <c r="PC14" s="30"/>
      <c r="PD14" s="30"/>
      <c r="PE14" s="30"/>
      <c r="PF14" s="30"/>
      <c r="PG14" s="30"/>
      <c r="PH14" s="30"/>
      <c r="PI14" s="30"/>
      <c r="PJ14" s="30"/>
      <c r="PK14" s="30"/>
      <c r="PL14" s="30"/>
      <c r="PM14" s="30"/>
      <c r="PN14" s="30"/>
      <c r="PO14" s="30"/>
      <c r="PP14" s="30"/>
      <c r="PQ14" s="30"/>
      <c r="PR14" s="30"/>
      <c r="PS14" s="30"/>
      <c r="PT14" s="30"/>
      <c r="PU14" s="30"/>
      <c r="PV14" s="30"/>
      <c r="PW14" s="30"/>
      <c r="PX14" s="30"/>
      <c r="PY14" s="30"/>
      <c r="PZ14" s="30"/>
      <c r="QA14" s="30"/>
      <c r="QB14" s="30"/>
      <c r="QC14" s="30"/>
      <c r="QD14" s="30"/>
      <c r="QE14" s="30"/>
      <c r="QF14" s="30"/>
      <c r="QG14" s="30"/>
      <c r="QH14" s="30"/>
      <c r="QI14" s="30"/>
      <c r="QJ14" s="30"/>
      <c r="QK14" s="30"/>
      <c r="QL14" s="30"/>
      <c r="QM14" s="30"/>
      <c r="QN14" s="30"/>
      <c r="QO14" s="30"/>
      <c r="QP14" s="30"/>
      <c r="QQ14" s="30"/>
      <c r="QR14" s="30"/>
      <c r="QS14" s="30"/>
      <c r="QT14" s="30"/>
      <c r="QU14" s="30"/>
      <c r="QV14" s="30"/>
      <c r="QW14" s="30"/>
      <c r="QX14" s="30"/>
      <c r="QY14" s="30"/>
      <c r="QZ14" s="30"/>
      <c r="RA14" s="30"/>
      <c r="RB14" s="30"/>
      <c r="RC14" s="30"/>
      <c r="RD14" s="30"/>
      <c r="RE14" s="30"/>
      <c r="RF14" s="30"/>
      <c r="RG14" s="30"/>
      <c r="RH14" s="30"/>
      <c r="RI14" s="30"/>
      <c r="RJ14" s="30"/>
      <c r="RK14" s="30"/>
      <c r="RL14" s="30"/>
      <c r="RM14" s="30"/>
      <c r="RN14" s="30"/>
      <c r="RO14" s="30"/>
      <c r="RP14" s="30"/>
      <c r="RQ14" s="30"/>
      <c r="RR14" s="30"/>
      <c r="RS14" s="30"/>
      <c r="RT14" s="30"/>
      <c r="RU14" s="30"/>
      <c r="RV14" s="30"/>
      <c r="RW14" s="30"/>
      <c r="RX14" s="30"/>
      <c r="RY14" s="30"/>
      <c r="RZ14" s="30"/>
      <c r="SA14" s="30"/>
      <c r="SB14" s="30"/>
      <c r="SC14" s="30"/>
      <c r="SD14" s="30"/>
      <c r="SE14" s="30"/>
      <c r="SF14" s="30"/>
      <c r="SG14" s="30"/>
      <c r="SH14" s="30"/>
      <c r="SI14" s="30"/>
      <c r="SJ14" s="30"/>
      <c r="SK14" s="30"/>
      <c r="SL14" s="30"/>
      <c r="SM14" s="30"/>
      <c r="SN14" s="30"/>
      <c r="SO14" s="30"/>
      <c r="SP14" s="30"/>
      <c r="SQ14" s="30"/>
      <c r="SR14" s="30"/>
      <c r="SS14" s="30"/>
      <c r="ST14" s="30"/>
      <c r="SU14" s="30"/>
      <c r="SV14" s="30"/>
      <c r="SW14" s="30"/>
      <c r="SX14" s="30"/>
      <c r="SY14" s="30"/>
      <c r="SZ14" s="30"/>
      <c r="TA14" s="30"/>
      <c r="TB14" s="30"/>
      <c r="TC14" s="30"/>
      <c r="TD14" s="30"/>
      <c r="TE14" s="30"/>
      <c r="TF14" s="30"/>
      <c r="TG14" s="30"/>
      <c r="TH14" s="30"/>
      <c r="TI14" s="30"/>
      <c r="TJ14" s="30"/>
      <c r="TK14" s="30"/>
      <c r="TL14" s="30"/>
      <c r="TM14" s="30"/>
      <c r="TN14" s="30"/>
      <c r="TO14" s="30"/>
      <c r="TP14" s="30"/>
      <c r="TQ14" s="30"/>
      <c r="TR14" s="30"/>
      <c r="TS14" s="30"/>
      <c r="TT14" s="30"/>
      <c r="TU14" s="30"/>
      <c r="TV14" s="30"/>
    </row>
    <row r="15" spans="1:542" s="31" customFormat="1" x14ac:dyDescent="0.2">
      <c r="A15" s="32" t="s">
        <v>12</v>
      </c>
      <c r="B15" s="32" t="s">
        <v>28</v>
      </c>
      <c r="C15" s="44" t="s">
        <v>29</v>
      </c>
      <c r="D15" s="34">
        <v>2278454</v>
      </c>
      <c r="E15" s="35">
        <v>1501922</v>
      </c>
      <c r="F15" s="35">
        <v>2271010</v>
      </c>
      <c r="G15" s="35">
        <v>1079055</v>
      </c>
      <c r="H15" s="35">
        <v>1168552</v>
      </c>
      <c r="I15" s="35">
        <v>8199330</v>
      </c>
      <c r="J15" s="35">
        <f t="shared" si="2"/>
        <v>16498323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</row>
    <row r="16" spans="1:542" s="31" customFormat="1" x14ac:dyDescent="0.2">
      <c r="A16" s="32" t="s">
        <v>12</v>
      </c>
      <c r="B16" s="32" t="s">
        <v>30</v>
      </c>
      <c r="C16" s="44" t="s">
        <v>31</v>
      </c>
      <c r="D16" s="34">
        <v>357997</v>
      </c>
      <c r="E16" s="35">
        <v>258589</v>
      </c>
      <c r="F16" s="35">
        <v>563009</v>
      </c>
      <c r="G16" s="35">
        <v>430560</v>
      </c>
      <c r="H16" s="35">
        <v>287185</v>
      </c>
      <c r="I16" s="35">
        <v>214170</v>
      </c>
      <c r="J16" s="35">
        <f t="shared" si="2"/>
        <v>2111510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</row>
    <row r="17" spans="1:542" s="31" customFormat="1" x14ac:dyDescent="0.2">
      <c r="A17" s="32" t="s">
        <v>12</v>
      </c>
      <c r="B17" s="32" t="s">
        <v>32</v>
      </c>
      <c r="C17" s="44" t="s">
        <v>33</v>
      </c>
      <c r="D17" s="34">
        <v>179</v>
      </c>
      <c r="E17" s="35">
        <v>0</v>
      </c>
      <c r="F17" s="35">
        <v>0</v>
      </c>
      <c r="G17" s="35">
        <v>399</v>
      </c>
      <c r="H17" s="35"/>
      <c r="I17" s="35"/>
      <c r="J17" s="35">
        <f t="shared" si="2"/>
        <v>578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</row>
    <row r="18" spans="1:542" s="31" customFormat="1" x14ac:dyDescent="0.2">
      <c r="A18" s="32" t="s">
        <v>12</v>
      </c>
      <c r="B18" s="32" t="s">
        <v>34</v>
      </c>
      <c r="C18" s="44" t="s">
        <v>35</v>
      </c>
      <c r="D18" s="34">
        <v>61739</v>
      </c>
      <c r="E18" s="35">
        <v>58978</v>
      </c>
      <c r="F18" s="35">
        <v>109969</v>
      </c>
      <c r="G18" s="35">
        <v>112342</v>
      </c>
      <c r="H18" s="35">
        <v>75451</v>
      </c>
      <c r="I18" s="35">
        <v>84320</v>
      </c>
      <c r="J18" s="35">
        <f t="shared" si="2"/>
        <v>502799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</row>
    <row r="19" spans="1:542" s="45" customFormat="1" ht="39" customHeight="1" x14ac:dyDescent="0.2">
      <c r="A19" s="46"/>
      <c r="B19" s="46"/>
      <c r="C19" s="47" t="s">
        <v>36</v>
      </c>
      <c r="D19" s="48">
        <f t="shared" ref="D19:I19" si="7">SUM(D20)</f>
        <v>207990</v>
      </c>
      <c r="E19" s="49">
        <f t="shared" si="7"/>
        <v>90360</v>
      </c>
      <c r="F19" s="49">
        <f t="shared" si="7"/>
        <v>116413</v>
      </c>
      <c r="G19" s="49">
        <f t="shared" si="7"/>
        <v>141253</v>
      </c>
      <c r="H19" s="49">
        <f t="shared" si="7"/>
        <v>170284</v>
      </c>
      <c r="I19" s="49">
        <f t="shared" si="7"/>
        <v>107729</v>
      </c>
      <c r="J19" s="49">
        <f t="shared" si="2"/>
        <v>834029</v>
      </c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  <c r="IW19" s="50"/>
      <c r="IX19" s="50"/>
      <c r="IY19" s="50"/>
      <c r="IZ19" s="50"/>
      <c r="JA19" s="50"/>
      <c r="JB19" s="50"/>
      <c r="JC19" s="50"/>
      <c r="JD19" s="50"/>
      <c r="JE19" s="50"/>
      <c r="JF19" s="50"/>
      <c r="JG19" s="50"/>
      <c r="JH19" s="50"/>
      <c r="JI19" s="50"/>
      <c r="JJ19" s="50"/>
      <c r="JK19" s="50"/>
      <c r="JL19" s="50"/>
      <c r="JM19" s="50"/>
      <c r="JN19" s="50"/>
      <c r="JO19" s="50"/>
      <c r="JP19" s="50"/>
      <c r="JQ19" s="50"/>
      <c r="JR19" s="50"/>
      <c r="JS19" s="50"/>
      <c r="JT19" s="50"/>
      <c r="JU19" s="50"/>
      <c r="JV19" s="50"/>
      <c r="JW19" s="50"/>
      <c r="JX19" s="50"/>
      <c r="JY19" s="50"/>
      <c r="JZ19" s="50"/>
      <c r="KA19" s="50"/>
      <c r="KB19" s="50"/>
      <c r="KC19" s="50"/>
      <c r="KD19" s="50"/>
      <c r="KE19" s="50"/>
      <c r="KF19" s="50"/>
      <c r="KG19" s="50"/>
      <c r="KH19" s="50"/>
      <c r="KI19" s="50"/>
      <c r="KJ19" s="50"/>
      <c r="KK19" s="50"/>
      <c r="KL19" s="50"/>
      <c r="KM19" s="50"/>
      <c r="KN19" s="50"/>
      <c r="KO19" s="50"/>
      <c r="KP19" s="50"/>
      <c r="KQ19" s="50"/>
      <c r="KR19" s="50"/>
      <c r="KS19" s="50"/>
      <c r="KT19" s="50"/>
      <c r="KU19" s="50"/>
      <c r="KV19" s="50"/>
      <c r="KW19" s="50"/>
      <c r="KX19" s="50"/>
      <c r="KY19" s="50"/>
      <c r="KZ19" s="50"/>
      <c r="LA19" s="50"/>
      <c r="LB19" s="50"/>
      <c r="LC19" s="50"/>
      <c r="LD19" s="50"/>
      <c r="LE19" s="50"/>
      <c r="LF19" s="50"/>
      <c r="LG19" s="50"/>
      <c r="LH19" s="50"/>
      <c r="LI19" s="50"/>
      <c r="LJ19" s="50"/>
      <c r="LK19" s="50"/>
      <c r="LL19" s="50"/>
      <c r="LM19" s="50"/>
      <c r="LN19" s="50"/>
      <c r="LO19" s="50"/>
      <c r="LP19" s="50"/>
      <c r="LQ19" s="50"/>
      <c r="LR19" s="50"/>
      <c r="LS19" s="50"/>
      <c r="LT19" s="50"/>
      <c r="LU19" s="50"/>
      <c r="LV19" s="50"/>
      <c r="LW19" s="50"/>
      <c r="LX19" s="50"/>
      <c r="LY19" s="50"/>
      <c r="LZ19" s="50"/>
      <c r="MA19" s="50"/>
      <c r="MB19" s="50"/>
      <c r="MC19" s="50"/>
      <c r="MD19" s="50"/>
      <c r="ME19" s="50"/>
      <c r="MF19" s="50"/>
      <c r="MG19" s="50"/>
      <c r="MH19" s="50"/>
      <c r="MI19" s="50"/>
      <c r="MJ19" s="50"/>
      <c r="MK19" s="50"/>
      <c r="ML19" s="50"/>
      <c r="MM19" s="50"/>
      <c r="MN19" s="50"/>
      <c r="MO19" s="50"/>
      <c r="MP19" s="50"/>
      <c r="MQ19" s="50"/>
      <c r="MR19" s="50"/>
      <c r="MS19" s="50"/>
      <c r="MT19" s="50"/>
      <c r="MU19" s="50"/>
      <c r="MV19" s="50"/>
      <c r="MW19" s="50"/>
      <c r="MX19" s="50"/>
      <c r="MY19" s="50"/>
      <c r="MZ19" s="50"/>
      <c r="NA19" s="50"/>
      <c r="NB19" s="50"/>
      <c r="NC19" s="50"/>
      <c r="ND19" s="50"/>
      <c r="NE19" s="50"/>
      <c r="NF19" s="50"/>
      <c r="NG19" s="50"/>
      <c r="NH19" s="50"/>
      <c r="NI19" s="50"/>
      <c r="NJ19" s="50"/>
      <c r="NK19" s="50"/>
      <c r="NL19" s="50"/>
      <c r="NM19" s="50"/>
      <c r="NN19" s="50"/>
      <c r="NO19" s="50"/>
      <c r="NP19" s="50"/>
      <c r="NQ19" s="50"/>
      <c r="NR19" s="50"/>
      <c r="NS19" s="50"/>
      <c r="NT19" s="50"/>
      <c r="NU19" s="50"/>
      <c r="NV19" s="50"/>
      <c r="NW19" s="50"/>
      <c r="NX19" s="50"/>
      <c r="NY19" s="50"/>
      <c r="NZ19" s="50"/>
      <c r="OA19" s="50"/>
      <c r="OB19" s="50"/>
      <c r="OC19" s="50"/>
      <c r="OD19" s="50"/>
      <c r="OE19" s="50"/>
      <c r="OF19" s="50"/>
      <c r="OG19" s="50"/>
      <c r="OH19" s="50"/>
      <c r="OI19" s="50"/>
      <c r="OJ19" s="50"/>
      <c r="OK19" s="50"/>
      <c r="OL19" s="50"/>
      <c r="OM19" s="50"/>
      <c r="ON19" s="50"/>
      <c r="OO19" s="50"/>
      <c r="OP19" s="50"/>
      <c r="OQ19" s="50"/>
      <c r="OR19" s="50"/>
      <c r="OS19" s="50"/>
      <c r="OT19" s="50"/>
      <c r="OU19" s="50"/>
      <c r="OV19" s="50"/>
      <c r="OW19" s="50"/>
      <c r="OX19" s="50"/>
      <c r="OY19" s="50"/>
      <c r="OZ19" s="50"/>
      <c r="PA19" s="50"/>
      <c r="PB19" s="50"/>
      <c r="PC19" s="50"/>
      <c r="PD19" s="50"/>
      <c r="PE19" s="50"/>
      <c r="PF19" s="50"/>
      <c r="PG19" s="50"/>
      <c r="PH19" s="50"/>
      <c r="PI19" s="50"/>
      <c r="PJ19" s="50"/>
      <c r="PK19" s="50"/>
      <c r="PL19" s="50"/>
      <c r="PM19" s="50"/>
      <c r="PN19" s="50"/>
      <c r="PO19" s="50"/>
      <c r="PP19" s="50"/>
      <c r="PQ19" s="50"/>
      <c r="PR19" s="50"/>
      <c r="PS19" s="50"/>
      <c r="PT19" s="50"/>
      <c r="PU19" s="50"/>
      <c r="PV19" s="50"/>
      <c r="PW19" s="50"/>
      <c r="PX19" s="50"/>
      <c r="PY19" s="50"/>
      <c r="PZ19" s="50"/>
      <c r="QA19" s="50"/>
      <c r="QB19" s="50"/>
      <c r="QC19" s="50"/>
      <c r="QD19" s="50"/>
      <c r="QE19" s="50"/>
      <c r="QF19" s="50"/>
      <c r="QG19" s="50"/>
      <c r="QH19" s="50"/>
      <c r="QI19" s="50"/>
      <c r="QJ19" s="50"/>
      <c r="QK19" s="50"/>
      <c r="QL19" s="50"/>
      <c r="QM19" s="50"/>
      <c r="QN19" s="50"/>
      <c r="QO19" s="50"/>
      <c r="QP19" s="50"/>
      <c r="QQ19" s="50"/>
      <c r="QR19" s="50"/>
      <c r="QS19" s="50"/>
      <c r="QT19" s="50"/>
      <c r="QU19" s="50"/>
      <c r="QV19" s="50"/>
      <c r="QW19" s="50"/>
      <c r="QX19" s="50"/>
      <c r="QY19" s="50"/>
      <c r="QZ19" s="50"/>
      <c r="RA19" s="50"/>
      <c r="RB19" s="50"/>
      <c r="RC19" s="50"/>
      <c r="RD19" s="50"/>
      <c r="RE19" s="50"/>
      <c r="RF19" s="50"/>
      <c r="RG19" s="50"/>
      <c r="RH19" s="50"/>
      <c r="RI19" s="50"/>
      <c r="RJ19" s="50"/>
      <c r="RK19" s="50"/>
      <c r="RL19" s="50"/>
      <c r="RM19" s="50"/>
      <c r="RN19" s="50"/>
      <c r="RO19" s="50"/>
      <c r="RP19" s="50"/>
      <c r="RQ19" s="50"/>
      <c r="RR19" s="50"/>
      <c r="RS19" s="50"/>
      <c r="RT19" s="50"/>
      <c r="RU19" s="50"/>
      <c r="RV19" s="50"/>
      <c r="RW19" s="50"/>
      <c r="RX19" s="50"/>
      <c r="RY19" s="50"/>
      <c r="RZ19" s="50"/>
      <c r="SA19" s="50"/>
      <c r="SB19" s="50"/>
      <c r="SC19" s="50"/>
      <c r="SD19" s="50"/>
      <c r="SE19" s="50"/>
      <c r="SF19" s="50"/>
      <c r="SG19" s="50"/>
      <c r="SH19" s="50"/>
      <c r="SI19" s="50"/>
      <c r="SJ19" s="50"/>
      <c r="SK19" s="50"/>
      <c r="SL19" s="50"/>
      <c r="SM19" s="50"/>
      <c r="SN19" s="50"/>
      <c r="SO19" s="50"/>
      <c r="SP19" s="50"/>
      <c r="SQ19" s="50"/>
      <c r="SR19" s="50"/>
      <c r="SS19" s="50"/>
      <c r="ST19" s="50"/>
      <c r="SU19" s="50"/>
      <c r="SV19" s="50"/>
      <c r="SW19" s="50"/>
      <c r="SX19" s="50"/>
      <c r="SY19" s="50"/>
      <c r="SZ19" s="50"/>
      <c r="TA19" s="50"/>
      <c r="TB19" s="50"/>
      <c r="TC19" s="50"/>
      <c r="TD19" s="50"/>
      <c r="TE19" s="50"/>
      <c r="TF19" s="50"/>
      <c r="TG19" s="50"/>
      <c r="TH19" s="50"/>
      <c r="TI19" s="50"/>
      <c r="TJ19" s="50"/>
      <c r="TK19" s="50"/>
      <c r="TL19" s="50"/>
      <c r="TM19" s="50"/>
      <c r="TN19" s="50"/>
      <c r="TO19" s="50"/>
      <c r="TP19" s="50"/>
      <c r="TQ19" s="50"/>
      <c r="TR19" s="50"/>
      <c r="TS19" s="50"/>
      <c r="TT19" s="50"/>
      <c r="TU19" s="50"/>
      <c r="TV19" s="50"/>
    </row>
    <row r="20" spans="1:542" s="31" customFormat="1" x14ac:dyDescent="0.2">
      <c r="A20" s="32" t="s">
        <v>12</v>
      </c>
      <c r="B20" s="32">
        <v>1910002</v>
      </c>
      <c r="C20" s="44" t="s">
        <v>37</v>
      </c>
      <c r="D20" s="34">
        <v>207990</v>
      </c>
      <c r="E20" s="35">
        <v>90360</v>
      </c>
      <c r="F20" s="35">
        <v>116413</v>
      </c>
      <c r="G20" s="35">
        <v>141253</v>
      </c>
      <c r="H20" s="35">
        <v>170284</v>
      </c>
      <c r="I20" s="35">
        <v>107729</v>
      </c>
      <c r="J20" s="35">
        <f t="shared" si="2"/>
        <v>834029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</row>
    <row r="21" spans="1:542" s="14" customFormat="1" ht="12.75" x14ac:dyDescent="0.2">
      <c r="A21" s="15"/>
      <c r="B21" s="15"/>
      <c r="C21" s="16" t="s">
        <v>38</v>
      </c>
      <c r="D21" s="17">
        <f t="shared" ref="D21:I21" si="8">SUM(D22+D36+D38)</f>
        <v>531530110</v>
      </c>
      <c r="E21" s="51">
        <f t="shared" si="8"/>
        <v>338403996</v>
      </c>
      <c r="F21" s="51">
        <f t="shared" si="8"/>
        <v>407577378</v>
      </c>
      <c r="G21" s="51">
        <f t="shared" si="8"/>
        <v>199003991</v>
      </c>
      <c r="H21" s="51">
        <f t="shared" si="8"/>
        <v>227945128</v>
      </c>
      <c r="I21" s="51">
        <f t="shared" si="8"/>
        <v>200018133.5</v>
      </c>
      <c r="J21" s="51">
        <f t="shared" si="2"/>
        <v>1904478736.5</v>
      </c>
      <c r="K21" s="20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</row>
    <row r="22" spans="1:542" s="22" customFormat="1" x14ac:dyDescent="0.2">
      <c r="A22" s="23"/>
      <c r="B22" s="23"/>
      <c r="C22" s="52" t="s">
        <v>39</v>
      </c>
      <c r="D22" s="53">
        <f t="shared" ref="D22:I22" si="9">SUM(D23:D35)</f>
        <v>522474371</v>
      </c>
      <c r="E22" s="54">
        <f t="shared" si="9"/>
        <v>332737073</v>
      </c>
      <c r="F22" s="54">
        <f t="shared" si="9"/>
        <v>399616101</v>
      </c>
      <c r="G22" s="54">
        <f t="shared" si="9"/>
        <v>195540638</v>
      </c>
      <c r="H22" s="54">
        <f t="shared" si="9"/>
        <v>223073408</v>
      </c>
      <c r="I22" s="54">
        <f t="shared" si="9"/>
        <v>194943221.5</v>
      </c>
      <c r="J22" s="54">
        <f t="shared" si="2"/>
        <v>1868384812.5</v>
      </c>
      <c r="K22" s="29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30"/>
      <c r="JA22" s="30"/>
      <c r="JB22" s="30"/>
      <c r="JC22" s="30"/>
      <c r="JD22" s="30"/>
      <c r="JE22" s="30"/>
      <c r="JF22" s="30"/>
      <c r="JG22" s="30"/>
      <c r="JH22" s="30"/>
      <c r="JI22" s="30"/>
      <c r="JJ22" s="30"/>
      <c r="JK22" s="30"/>
      <c r="JL22" s="30"/>
      <c r="JM22" s="30"/>
      <c r="JN22" s="30"/>
      <c r="JO22" s="30"/>
      <c r="JP22" s="30"/>
      <c r="JQ22" s="30"/>
      <c r="JR22" s="30"/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0"/>
      <c r="KG22" s="30"/>
      <c r="KH22" s="30"/>
      <c r="KI22" s="30"/>
      <c r="KJ22" s="30"/>
      <c r="KK22" s="30"/>
      <c r="KL22" s="30"/>
      <c r="KM22" s="30"/>
      <c r="KN22" s="30"/>
      <c r="KO22" s="30"/>
      <c r="KP22" s="30"/>
      <c r="KQ22" s="30"/>
      <c r="KR22" s="30"/>
      <c r="KS22" s="30"/>
      <c r="KT22" s="30"/>
      <c r="KU22" s="30"/>
      <c r="KV22" s="30"/>
      <c r="KW22" s="30"/>
      <c r="KX22" s="30"/>
      <c r="KY22" s="30"/>
      <c r="KZ22" s="30"/>
      <c r="LA22" s="30"/>
      <c r="LB22" s="30"/>
      <c r="LC22" s="30"/>
      <c r="LD22" s="30"/>
      <c r="LE22" s="30"/>
      <c r="LF22" s="30"/>
      <c r="LG22" s="30"/>
      <c r="LH22" s="30"/>
      <c r="LI22" s="30"/>
      <c r="LJ22" s="30"/>
      <c r="LK22" s="30"/>
      <c r="LL22" s="30"/>
      <c r="LM22" s="30"/>
      <c r="LN22" s="30"/>
      <c r="LO22" s="30"/>
      <c r="LP22" s="30"/>
      <c r="LQ22" s="30"/>
      <c r="LR22" s="30"/>
      <c r="LS22" s="30"/>
      <c r="LT22" s="30"/>
      <c r="LU22" s="30"/>
      <c r="LV22" s="30"/>
      <c r="LW22" s="30"/>
      <c r="LX22" s="30"/>
      <c r="LY22" s="30"/>
      <c r="LZ22" s="30"/>
      <c r="MA22" s="30"/>
      <c r="MB22" s="30"/>
      <c r="MC22" s="30"/>
      <c r="MD22" s="30"/>
      <c r="ME22" s="30"/>
      <c r="MF22" s="30"/>
      <c r="MG22" s="30"/>
      <c r="MH22" s="30"/>
      <c r="MI22" s="30"/>
      <c r="MJ22" s="30"/>
      <c r="MK22" s="30"/>
      <c r="ML22" s="30"/>
      <c r="MM22" s="30"/>
      <c r="MN22" s="30"/>
      <c r="MO22" s="30"/>
      <c r="MP22" s="30"/>
      <c r="MQ22" s="30"/>
      <c r="MR22" s="30"/>
      <c r="MS22" s="30"/>
      <c r="MT22" s="30"/>
      <c r="MU22" s="30"/>
      <c r="MV22" s="30"/>
      <c r="MW22" s="30"/>
      <c r="MX22" s="30"/>
      <c r="MY22" s="30"/>
      <c r="MZ22" s="30"/>
      <c r="NA22" s="30"/>
      <c r="NB22" s="30"/>
      <c r="NC22" s="30"/>
      <c r="ND22" s="30"/>
      <c r="NE22" s="30"/>
      <c r="NF22" s="30"/>
      <c r="NG22" s="30"/>
      <c r="NH22" s="30"/>
      <c r="NI22" s="30"/>
      <c r="NJ22" s="30"/>
      <c r="NK22" s="30"/>
      <c r="NL22" s="30"/>
      <c r="NM22" s="30"/>
      <c r="NN22" s="30"/>
      <c r="NO22" s="30"/>
      <c r="NP22" s="30"/>
      <c r="NQ22" s="30"/>
      <c r="NR22" s="30"/>
      <c r="NS22" s="30"/>
      <c r="NT22" s="30"/>
      <c r="NU22" s="30"/>
      <c r="NV22" s="30"/>
      <c r="NW22" s="30"/>
      <c r="NX22" s="30"/>
      <c r="NY22" s="30"/>
      <c r="NZ22" s="30"/>
      <c r="OA22" s="30"/>
      <c r="OB22" s="30"/>
      <c r="OC22" s="30"/>
      <c r="OD22" s="30"/>
      <c r="OE22" s="30"/>
      <c r="OF22" s="30"/>
      <c r="OG22" s="30"/>
      <c r="OH22" s="30"/>
      <c r="OI22" s="30"/>
      <c r="OJ22" s="30"/>
      <c r="OK22" s="30"/>
      <c r="OL22" s="30"/>
      <c r="OM22" s="30"/>
      <c r="ON22" s="30"/>
      <c r="OO22" s="30"/>
      <c r="OP22" s="30"/>
      <c r="OQ22" s="30"/>
      <c r="OR22" s="30"/>
      <c r="OS22" s="30"/>
      <c r="OT22" s="30"/>
      <c r="OU22" s="30"/>
      <c r="OV22" s="30"/>
      <c r="OW22" s="30"/>
      <c r="OX22" s="30"/>
      <c r="OY22" s="30"/>
      <c r="OZ22" s="30"/>
      <c r="PA22" s="30"/>
      <c r="PB22" s="30"/>
      <c r="PC22" s="30"/>
      <c r="PD22" s="30"/>
      <c r="PE22" s="30"/>
      <c r="PF22" s="30"/>
      <c r="PG22" s="30"/>
      <c r="PH22" s="30"/>
      <c r="PI22" s="30"/>
      <c r="PJ22" s="30"/>
      <c r="PK22" s="30"/>
      <c r="PL22" s="30"/>
      <c r="PM22" s="30"/>
      <c r="PN22" s="30"/>
      <c r="PO22" s="30"/>
      <c r="PP22" s="30"/>
      <c r="PQ22" s="30"/>
      <c r="PR22" s="30"/>
      <c r="PS22" s="30"/>
      <c r="PT22" s="30"/>
      <c r="PU22" s="30"/>
      <c r="PV22" s="30"/>
      <c r="PW22" s="30"/>
      <c r="PX22" s="30"/>
      <c r="PY22" s="30"/>
      <c r="PZ22" s="30"/>
      <c r="QA22" s="30"/>
      <c r="QB22" s="30"/>
      <c r="QC22" s="30"/>
      <c r="QD22" s="30"/>
      <c r="QE22" s="30"/>
      <c r="QF22" s="30"/>
      <c r="QG22" s="30"/>
      <c r="QH22" s="30"/>
      <c r="QI22" s="30"/>
      <c r="QJ22" s="30"/>
      <c r="QK22" s="30"/>
      <c r="QL22" s="30"/>
      <c r="QM22" s="30"/>
      <c r="QN22" s="30"/>
      <c r="QO22" s="30"/>
      <c r="QP22" s="30"/>
      <c r="QQ22" s="30"/>
      <c r="QR22" s="30"/>
      <c r="QS22" s="30"/>
      <c r="QT22" s="30"/>
      <c r="QU22" s="30"/>
      <c r="QV22" s="30"/>
      <c r="QW22" s="30"/>
      <c r="QX22" s="30"/>
      <c r="QY22" s="30"/>
      <c r="QZ22" s="30"/>
      <c r="RA22" s="30"/>
      <c r="RB22" s="30"/>
      <c r="RC22" s="30"/>
      <c r="RD22" s="30"/>
      <c r="RE22" s="30"/>
      <c r="RF22" s="30"/>
      <c r="RG22" s="30"/>
      <c r="RH22" s="30"/>
      <c r="RI22" s="30"/>
      <c r="RJ22" s="30"/>
      <c r="RK22" s="30"/>
      <c r="RL22" s="30"/>
      <c r="RM22" s="30"/>
      <c r="RN22" s="30"/>
      <c r="RO22" s="30"/>
      <c r="RP22" s="30"/>
      <c r="RQ22" s="30"/>
      <c r="RR22" s="30"/>
      <c r="RS22" s="30"/>
      <c r="RT22" s="30"/>
      <c r="RU22" s="30"/>
      <c r="RV22" s="30"/>
      <c r="RW22" s="30"/>
      <c r="RX22" s="30"/>
      <c r="RY22" s="30"/>
      <c r="RZ22" s="30"/>
      <c r="SA22" s="30"/>
      <c r="SB22" s="30"/>
      <c r="SC22" s="30"/>
      <c r="SD22" s="30"/>
      <c r="SE22" s="30"/>
      <c r="SF22" s="30"/>
      <c r="SG22" s="30"/>
      <c r="SH22" s="30"/>
      <c r="SI22" s="30"/>
      <c r="SJ22" s="30"/>
      <c r="SK22" s="30"/>
      <c r="SL22" s="30"/>
      <c r="SM22" s="30"/>
      <c r="SN22" s="30"/>
      <c r="SO22" s="30"/>
      <c r="SP22" s="30"/>
      <c r="SQ22" s="30"/>
      <c r="SR22" s="30"/>
      <c r="SS22" s="30"/>
      <c r="ST22" s="30"/>
      <c r="SU22" s="30"/>
      <c r="SV22" s="30"/>
      <c r="SW22" s="30"/>
      <c r="SX22" s="30"/>
      <c r="SY22" s="30"/>
      <c r="SZ22" s="30"/>
      <c r="TA22" s="30"/>
      <c r="TB22" s="30"/>
      <c r="TC22" s="30"/>
      <c r="TD22" s="30"/>
      <c r="TE22" s="30"/>
      <c r="TF22" s="30"/>
      <c r="TG22" s="30"/>
      <c r="TH22" s="30"/>
      <c r="TI22" s="30"/>
      <c r="TJ22" s="30"/>
      <c r="TK22" s="30"/>
      <c r="TL22" s="30"/>
      <c r="TM22" s="30"/>
      <c r="TN22" s="30"/>
      <c r="TO22" s="30"/>
      <c r="TP22" s="30"/>
      <c r="TQ22" s="30"/>
      <c r="TR22" s="30"/>
      <c r="TS22" s="30"/>
      <c r="TT22" s="30"/>
      <c r="TU22" s="30"/>
      <c r="TV22" s="30"/>
    </row>
    <row r="23" spans="1:542" s="31" customFormat="1" x14ac:dyDescent="0.2">
      <c r="A23" s="32" t="s">
        <v>12</v>
      </c>
      <c r="B23" s="32" t="s">
        <v>40</v>
      </c>
      <c r="C23" s="33" t="s">
        <v>41</v>
      </c>
      <c r="D23" s="34">
        <v>1630683</v>
      </c>
      <c r="E23" s="35">
        <v>5296229</v>
      </c>
      <c r="F23" s="35">
        <v>2372232</v>
      </c>
      <c r="G23" s="35">
        <v>939151</v>
      </c>
      <c r="H23" s="35">
        <v>7814778</v>
      </c>
      <c r="I23" s="35">
        <v>2302853</v>
      </c>
      <c r="J23" s="35">
        <f t="shared" si="2"/>
        <v>20355926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</row>
    <row r="24" spans="1:542" s="31" customFormat="1" x14ac:dyDescent="0.2">
      <c r="A24" s="32" t="s">
        <v>12</v>
      </c>
      <c r="B24" s="32" t="s">
        <v>42</v>
      </c>
      <c r="C24" s="33" t="s">
        <v>43</v>
      </c>
      <c r="D24" s="34">
        <v>12797861</v>
      </c>
      <c r="E24" s="35">
        <v>13284688</v>
      </c>
      <c r="F24" s="35">
        <v>14050524</v>
      </c>
      <c r="G24" s="35">
        <v>10384511</v>
      </c>
      <c r="H24" s="35">
        <v>12495667</v>
      </c>
      <c r="I24" s="35">
        <v>12476690</v>
      </c>
      <c r="J24" s="35">
        <f t="shared" si="2"/>
        <v>75489941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</row>
    <row r="25" spans="1:542" s="31" customFormat="1" x14ac:dyDescent="0.2">
      <c r="A25" s="32" t="s">
        <v>12</v>
      </c>
      <c r="B25" s="32" t="s">
        <v>44</v>
      </c>
      <c r="C25" s="33" t="s">
        <v>45</v>
      </c>
      <c r="D25" s="34">
        <v>32209350</v>
      </c>
      <c r="E25" s="35">
        <v>31311820</v>
      </c>
      <c r="F25" s="35">
        <v>35473015</v>
      </c>
      <c r="G25" s="35">
        <v>25576854</v>
      </c>
      <c r="H25" s="35">
        <v>32159526</v>
      </c>
      <c r="I25" s="35">
        <v>38939876</v>
      </c>
      <c r="J25" s="35">
        <f t="shared" si="2"/>
        <v>195670441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</row>
    <row r="26" spans="1:542" s="31" customFormat="1" x14ac:dyDescent="0.2">
      <c r="A26" s="32" t="s">
        <v>12</v>
      </c>
      <c r="B26" s="32" t="s">
        <v>46</v>
      </c>
      <c r="C26" s="33" t="s">
        <v>47</v>
      </c>
      <c r="D26" s="34">
        <v>822882</v>
      </c>
      <c r="E26" s="35">
        <v>671696</v>
      </c>
      <c r="F26" s="35">
        <v>1035001</v>
      </c>
      <c r="G26" s="35">
        <v>342101</v>
      </c>
      <c r="H26" s="35">
        <v>782861</v>
      </c>
      <c r="I26" s="35">
        <v>929967</v>
      </c>
      <c r="J26" s="35">
        <f t="shared" si="2"/>
        <v>4584508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</row>
    <row r="27" spans="1:542" s="31" customFormat="1" x14ac:dyDescent="0.2">
      <c r="A27" s="32" t="s">
        <v>12</v>
      </c>
      <c r="B27" s="32" t="s">
        <v>48</v>
      </c>
      <c r="C27" s="33" t="s">
        <v>49</v>
      </c>
      <c r="D27" s="34">
        <v>595673</v>
      </c>
      <c r="E27" s="35">
        <v>1469913</v>
      </c>
      <c r="F27" s="35">
        <v>2659662</v>
      </c>
      <c r="G27" s="35">
        <v>573586</v>
      </c>
      <c r="H27" s="35">
        <v>947621</v>
      </c>
      <c r="I27" s="35">
        <v>2018322</v>
      </c>
      <c r="J27" s="35">
        <f t="shared" si="2"/>
        <v>8264777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</row>
    <row r="28" spans="1:542" s="31" customFormat="1" x14ac:dyDescent="0.2">
      <c r="A28" s="32" t="s">
        <v>12</v>
      </c>
      <c r="B28" s="32" t="s">
        <v>50</v>
      </c>
      <c r="C28" s="33" t="s">
        <v>51</v>
      </c>
      <c r="D28" s="34">
        <v>196090</v>
      </c>
      <c r="E28" s="35">
        <v>213357</v>
      </c>
      <c r="F28" s="35">
        <v>238411</v>
      </c>
      <c r="G28" s="35">
        <v>227949</v>
      </c>
      <c r="H28" s="35">
        <v>241943</v>
      </c>
      <c r="I28" s="35">
        <v>223606</v>
      </c>
      <c r="J28" s="35">
        <f t="shared" si="2"/>
        <v>1341356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</row>
    <row r="29" spans="1:542" s="12" customFormat="1" x14ac:dyDescent="0.2">
      <c r="A29" s="32" t="s">
        <v>12</v>
      </c>
      <c r="B29" s="32" t="s">
        <v>52</v>
      </c>
      <c r="C29" s="33" t="s">
        <v>53</v>
      </c>
      <c r="D29" s="34">
        <v>336569520</v>
      </c>
      <c r="E29" s="35">
        <v>182845350</v>
      </c>
      <c r="F29" s="35">
        <v>233433372</v>
      </c>
      <c r="G29" s="35">
        <v>120325582</v>
      </c>
      <c r="H29" s="35">
        <v>126068779</v>
      </c>
      <c r="I29" s="35">
        <v>115182018</v>
      </c>
      <c r="J29" s="35">
        <f t="shared" si="2"/>
        <v>1114424621</v>
      </c>
    </row>
    <row r="30" spans="1:542" s="12" customFormat="1" x14ac:dyDescent="0.2">
      <c r="A30" s="32" t="s">
        <v>12</v>
      </c>
      <c r="B30" s="32" t="s">
        <v>54</v>
      </c>
      <c r="C30" s="33" t="s">
        <v>55</v>
      </c>
      <c r="D30" s="34">
        <v>561719</v>
      </c>
      <c r="E30" s="35">
        <v>701684</v>
      </c>
      <c r="F30" s="35">
        <v>1641738</v>
      </c>
      <c r="G30" s="35">
        <v>1095356</v>
      </c>
      <c r="H30" s="35">
        <v>1086933</v>
      </c>
      <c r="I30" s="35">
        <v>811040</v>
      </c>
      <c r="J30" s="35">
        <f t="shared" si="2"/>
        <v>5898470</v>
      </c>
    </row>
    <row r="31" spans="1:542" s="55" customFormat="1" x14ac:dyDescent="0.2">
      <c r="A31" s="32" t="s">
        <v>12</v>
      </c>
      <c r="B31" s="32" t="s">
        <v>56</v>
      </c>
      <c r="C31" s="33" t="s">
        <v>57</v>
      </c>
      <c r="D31" s="34">
        <v>34804</v>
      </c>
      <c r="E31" s="35">
        <v>51870</v>
      </c>
      <c r="F31" s="35">
        <v>103740</v>
      </c>
      <c r="G31" s="35">
        <v>155610</v>
      </c>
      <c r="H31" s="35">
        <v>223041</v>
      </c>
      <c r="I31" s="35">
        <v>315770</v>
      </c>
      <c r="J31" s="35">
        <f t="shared" si="2"/>
        <v>884835</v>
      </c>
      <c r="K31" s="12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  <c r="IW31" s="56"/>
      <c r="IX31" s="56"/>
      <c r="IY31" s="56"/>
      <c r="IZ31" s="56"/>
      <c r="JA31" s="56"/>
      <c r="JB31" s="56"/>
      <c r="JC31" s="56"/>
      <c r="JD31" s="56"/>
      <c r="JE31" s="56"/>
      <c r="JF31" s="56"/>
      <c r="JG31" s="56"/>
      <c r="JH31" s="56"/>
      <c r="JI31" s="56"/>
      <c r="JJ31" s="56"/>
      <c r="JK31" s="56"/>
      <c r="JL31" s="56"/>
      <c r="JM31" s="56"/>
      <c r="JN31" s="56"/>
      <c r="JO31" s="56"/>
      <c r="JP31" s="56"/>
      <c r="JQ31" s="56"/>
      <c r="JR31" s="56"/>
      <c r="JS31" s="56"/>
      <c r="JT31" s="56"/>
      <c r="JU31" s="56"/>
      <c r="JV31" s="56"/>
      <c r="JW31" s="56"/>
      <c r="JX31" s="56"/>
      <c r="JY31" s="56"/>
      <c r="JZ31" s="56"/>
      <c r="KA31" s="56"/>
      <c r="KB31" s="56"/>
      <c r="KC31" s="56"/>
      <c r="KD31" s="56"/>
      <c r="KE31" s="56"/>
      <c r="KF31" s="56"/>
      <c r="KG31" s="56"/>
      <c r="KH31" s="56"/>
      <c r="KI31" s="56"/>
      <c r="KJ31" s="56"/>
      <c r="KK31" s="56"/>
      <c r="KL31" s="56"/>
      <c r="KM31" s="56"/>
      <c r="KN31" s="56"/>
      <c r="KO31" s="56"/>
      <c r="KP31" s="56"/>
      <c r="KQ31" s="56"/>
      <c r="KR31" s="56"/>
      <c r="KS31" s="56"/>
      <c r="KT31" s="56"/>
      <c r="KU31" s="56"/>
      <c r="KV31" s="56"/>
      <c r="KW31" s="56"/>
      <c r="KX31" s="56"/>
      <c r="KY31" s="56"/>
      <c r="KZ31" s="56"/>
      <c r="LA31" s="56"/>
      <c r="LB31" s="56"/>
      <c r="LC31" s="56"/>
      <c r="LD31" s="56"/>
      <c r="LE31" s="56"/>
      <c r="LF31" s="56"/>
      <c r="LG31" s="56"/>
      <c r="LH31" s="56"/>
      <c r="LI31" s="56"/>
      <c r="LJ31" s="56"/>
      <c r="LK31" s="56"/>
      <c r="LL31" s="56"/>
      <c r="LM31" s="56"/>
      <c r="LN31" s="56"/>
      <c r="LO31" s="56"/>
      <c r="LP31" s="56"/>
      <c r="LQ31" s="56"/>
      <c r="LR31" s="56"/>
      <c r="LS31" s="56"/>
      <c r="LT31" s="56"/>
      <c r="LU31" s="56"/>
      <c r="LV31" s="56"/>
      <c r="LW31" s="56"/>
      <c r="LX31" s="56"/>
      <c r="LY31" s="56"/>
      <c r="LZ31" s="56"/>
      <c r="MA31" s="56"/>
      <c r="MB31" s="56"/>
      <c r="MC31" s="56"/>
      <c r="MD31" s="56"/>
      <c r="ME31" s="56"/>
      <c r="MF31" s="56"/>
      <c r="MG31" s="56"/>
      <c r="MH31" s="56"/>
      <c r="MI31" s="56"/>
      <c r="MJ31" s="56"/>
      <c r="MK31" s="56"/>
      <c r="ML31" s="56"/>
      <c r="MM31" s="56"/>
      <c r="MN31" s="56"/>
      <c r="MO31" s="56"/>
      <c r="MP31" s="56"/>
      <c r="MQ31" s="56"/>
      <c r="MR31" s="56"/>
      <c r="MS31" s="56"/>
      <c r="MT31" s="56"/>
      <c r="MU31" s="56"/>
      <c r="MV31" s="56"/>
      <c r="MW31" s="56"/>
      <c r="MX31" s="56"/>
      <c r="MY31" s="56"/>
      <c r="MZ31" s="56"/>
      <c r="NA31" s="56"/>
      <c r="NB31" s="56"/>
      <c r="NC31" s="56"/>
      <c r="ND31" s="56"/>
      <c r="NE31" s="56"/>
      <c r="NF31" s="56"/>
      <c r="NG31" s="56"/>
      <c r="NH31" s="56"/>
      <c r="NI31" s="56"/>
      <c r="NJ31" s="56"/>
      <c r="NK31" s="56"/>
      <c r="NL31" s="56"/>
      <c r="NM31" s="56"/>
      <c r="NN31" s="56"/>
      <c r="NO31" s="56"/>
      <c r="NP31" s="56"/>
      <c r="NQ31" s="56"/>
      <c r="NR31" s="56"/>
      <c r="NS31" s="56"/>
      <c r="NT31" s="56"/>
      <c r="NU31" s="56"/>
      <c r="NV31" s="56"/>
      <c r="NW31" s="56"/>
      <c r="NX31" s="56"/>
      <c r="NY31" s="56"/>
      <c r="NZ31" s="56"/>
      <c r="OA31" s="56"/>
      <c r="OB31" s="56"/>
      <c r="OC31" s="56"/>
      <c r="OD31" s="56"/>
      <c r="OE31" s="56"/>
      <c r="OF31" s="56"/>
      <c r="OG31" s="56"/>
      <c r="OH31" s="56"/>
      <c r="OI31" s="56"/>
      <c r="OJ31" s="56"/>
      <c r="OK31" s="56"/>
      <c r="OL31" s="56"/>
      <c r="OM31" s="56"/>
      <c r="ON31" s="56"/>
      <c r="OO31" s="56"/>
      <c r="OP31" s="56"/>
      <c r="OQ31" s="56"/>
      <c r="OR31" s="56"/>
      <c r="OS31" s="56"/>
      <c r="OT31" s="56"/>
      <c r="OU31" s="56"/>
      <c r="OV31" s="56"/>
      <c r="OW31" s="56"/>
      <c r="OX31" s="56"/>
      <c r="OY31" s="56"/>
      <c r="OZ31" s="56"/>
      <c r="PA31" s="56"/>
      <c r="PB31" s="56"/>
      <c r="PC31" s="56"/>
      <c r="PD31" s="56"/>
      <c r="PE31" s="56"/>
      <c r="PF31" s="56"/>
      <c r="PG31" s="56"/>
      <c r="PH31" s="56"/>
      <c r="PI31" s="56"/>
      <c r="PJ31" s="56"/>
      <c r="PK31" s="56"/>
      <c r="PL31" s="56"/>
      <c r="PM31" s="56"/>
      <c r="PN31" s="56"/>
      <c r="PO31" s="56"/>
      <c r="PP31" s="56"/>
      <c r="PQ31" s="56"/>
      <c r="PR31" s="56"/>
      <c r="PS31" s="56"/>
      <c r="PT31" s="56"/>
      <c r="PU31" s="56"/>
      <c r="PV31" s="56"/>
      <c r="PW31" s="56"/>
      <c r="PX31" s="56"/>
      <c r="PY31" s="56"/>
      <c r="PZ31" s="56"/>
      <c r="QA31" s="56"/>
      <c r="QB31" s="56"/>
      <c r="QC31" s="56"/>
      <c r="QD31" s="56"/>
      <c r="QE31" s="56"/>
      <c r="QF31" s="56"/>
      <c r="QG31" s="56"/>
      <c r="QH31" s="56"/>
      <c r="QI31" s="56"/>
      <c r="QJ31" s="56"/>
      <c r="QK31" s="56"/>
      <c r="QL31" s="56"/>
      <c r="QM31" s="56"/>
      <c r="QN31" s="56"/>
      <c r="QO31" s="56"/>
      <c r="QP31" s="56"/>
      <c r="QQ31" s="56"/>
      <c r="QR31" s="56"/>
      <c r="QS31" s="56"/>
      <c r="QT31" s="56"/>
      <c r="QU31" s="56"/>
      <c r="QV31" s="56"/>
      <c r="QW31" s="56"/>
      <c r="QX31" s="56"/>
      <c r="QY31" s="56"/>
      <c r="QZ31" s="56"/>
      <c r="RA31" s="56"/>
      <c r="RB31" s="56"/>
      <c r="RC31" s="56"/>
      <c r="RD31" s="56"/>
      <c r="RE31" s="56"/>
      <c r="RF31" s="56"/>
      <c r="RG31" s="56"/>
      <c r="RH31" s="56"/>
      <c r="RI31" s="56"/>
      <c r="RJ31" s="56"/>
      <c r="RK31" s="56"/>
      <c r="RL31" s="56"/>
      <c r="RM31" s="56"/>
      <c r="RN31" s="56"/>
      <c r="RO31" s="56"/>
      <c r="RP31" s="56"/>
      <c r="RQ31" s="56"/>
      <c r="RR31" s="56"/>
      <c r="RS31" s="56"/>
      <c r="RT31" s="56"/>
      <c r="RU31" s="56"/>
      <c r="RV31" s="56"/>
      <c r="RW31" s="56"/>
      <c r="RX31" s="56"/>
      <c r="RY31" s="56"/>
      <c r="RZ31" s="56"/>
      <c r="SA31" s="56"/>
      <c r="SB31" s="56"/>
      <c r="SC31" s="56"/>
      <c r="SD31" s="56"/>
      <c r="SE31" s="56"/>
      <c r="SF31" s="56"/>
      <c r="SG31" s="56"/>
      <c r="SH31" s="56"/>
      <c r="SI31" s="56"/>
      <c r="SJ31" s="56"/>
      <c r="SK31" s="56"/>
      <c r="SL31" s="56"/>
      <c r="SM31" s="56"/>
      <c r="SN31" s="56"/>
      <c r="SO31" s="56"/>
      <c r="SP31" s="56"/>
      <c r="SQ31" s="56"/>
      <c r="SR31" s="56"/>
      <c r="SS31" s="56"/>
      <c r="ST31" s="56"/>
      <c r="SU31" s="56"/>
      <c r="SV31" s="56"/>
      <c r="SW31" s="56"/>
      <c r="SX31" s="56"/>
      <c r="SY31" s="56"/>
      <c r="SZ31" s="56"/>
      <c r="TA31" s="56"/>
      <c r="TB31" s="56"/>
      <c r="TC31" s="56"/>
      <c r="TD31" s="56"/>
      <c r="TE31" s="56"/>
      <c r="TF31" s="56"/>
      <c r="TG31" s="56"/>
      <c r="TH31" s="56"/>
      <c r="TI31" s="56"/>
      <c r="TJ31" s="56"/>
      <c r="TK31" s="56"/>
      <c r="TL31" s="56"/>
      <c r="TM31" s="56"/>
      <c r="TN31" s="56"/>
      <c r="TO31" s="56"/>
      <c r="TP31" s="56"/>
      <c r="TQ31" s="56"/>
      <c r="TR31" s="56"/>
      <c r="TS31" s="56"/>
      <c r="TT31" s="56"/>
      <c r="TU31" s="56"/>
      <c r="TV31" s="56"/>
    </row>
    <row r="32" spans="1:542" s="31" customFormat="1" x14ac:dyDescent="0.2">
      <c r="A32" s="32" t="s">
        <v>12</v>
      </c>
      <c r="B32" s="32" t="s">
        <v>58</v>
      </c>
      <c r="C32" s="33" t="s">
        <v>59</v>
      </c>
      <c r="D32" s="34">
        <v>89900017</v>
      </c>
      <c r="E32" s="35">
        <v>48508631</v>
      </c>
      <c r="F32" s="35">
        <v>82994880</v>
      </c>
      <c r="G32" s="35">
        <v>16843074</v>
      </c>
      <c r="H32" s="35">
        <v>6964762</v>
      </c>
      <c r="I32" s="35">
        <v>5133413.5</v>
      </c>
      <c r="J32" s="35">
        <f t="shared" si="2"/>
        <v>250344777.5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</row>
    <row r="33" spans="1:542" s="12" customFormat="1" x14ac:dyDescent="0.2">
      <c r="A33" s="32" t="s">
        <v>12</v>
      </c>
      <c r="B33" s="32">
        <v>4313001</v>
      </c>
      <c r="C33" s="33" t="s">
        <v>60</v>
      </c>
      <c r="D33" s="34">
        <v>46347196</v>
      </c>
      <c r="E33" s="35">
        <v>46640609</v>
      </c>
      <c r="F33" s="35">
        <v>25203561</v>
      </c>
      <c r="G33" s="35">
        <v>18827315</v>
      </c>
      <c r="H33" s="35">
        <v>33340431</v>
      </c>
      <c r="I33" s="35">
        <v>16192145</v>
      </c>
      <c r="J33" s="35">
        <f t="shared" si="2"/>
        <v>186551257</v>
      </c>
    </row>
    <row r="34" spans="1:542" s="12" customFormat="1" x14ac:dyDescent="0.2">
      <c r="A34" s="32" t="s">
        <v>12</v>
      </c>
      <c r="B34" s="32">
        <v>4314001</v>
      </c>
      <c r="C34" s="33" t="s">
        <v>61</v>
      </c>
      <c r="D34" s="34">
        <v>270859</v>
      </c>
      <c r="E34" s="35">
        <v>1058148</v>
      </c>
      <c r="F34" s="35">
        <v>0</v>
      </c>
      <c r="G34" s="35">
        <v>28986</v>
      </c>
      <c r="H34" s="35">
        <v>677348</v>
      </c>
      <c r="I34" s="35">
        <v>231425</v>
      </c>
      <c r="J34" s="35">
        <f t="shared" si="2"/>
        <v>2266766</v>
      </c>
    </row>
    <row r="35" spans="1:542" s="12" customFormat="1" x14ac:dyDescent="0.2">
      <c r="A35" s="32" t="s">
        <v>12</v>
      </c>
      <c r="B35" s="32" t="s">
        <v>62</v>
      </c>
      <c r="C35" s="33" t="s">
        <v>63</v>
      </c>
      <c r="D35" s="34">
        <v>537717</v>
      </c>
      <c r="E35" s="35">
        <v>683078</v>
      </c>
      <c r="F35" s="35">
        <v>409965</v>
      </c>
      <c r="G35" s="35">
        <v>220563</v>
      </c>
      <c r="H35" s="35">
        <v>269718</v>
      </c>
      <c r="I35" s="35">
        <v>186096</v>
      </c>
      <c r="J35" s="35">
        <f t="shared" si="2"/>
        <v>2307137</v>
      </c>
    </row>
    <row r="36" spans="1:542" s="29" customFormat="1" x14ac:dyDescent="0.2">
      <c r="A36" s="40"/>
      <c r="B36" s="40"/>
      <c r="C36" s="24" t="s">
        <v>64</v>
      </c>
      <c r="D36" s="57">
        <f t="shared" ref="D36:I36" si="10">D37</f>
        <v>1958100</v>
      </c>
      <c r="E36" s="58">
        <f t="shared" si="10"/>
        <v>0</v>
      </c>
      <c r="F36" s="58">
        <f t="shared" si="10"/>
        <v>0</v>
      </c>
      <c r="G36" s="58">
        <f t="shared" si="10"/>
        <v>0</v>
      </c>
      <c r="H36" s="58">
        <f t="shared" si="10"/>
        <v>0</v>
      </c>
      <c r="I36" s="58">
        <f t="shared" si="10"/>
        <v>0</v>
      </c>
      <c r="J36" s="58">
        <f t="shared" si="2"/>
        <v>1958100</v>
      </c>
    </row>
    <row r="37" spans="1:542" s="12" customFormat="1" x14ac:dyDescent="0.2">
      <c r="A37" s="32" t="s">
        <v>12</v>
      </c>
      <c r="B37" s="32">
        <v>4410001</v>
      </c>
      <c r="C37" s="33" t="s">
        <v>65</v>
      </c>
      <c r="D37" s="34">
        <v>1958100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f t="shared" si="2"/>
        <v>1958100</v>
      </c>
    </row>
    <row r="38" spans="1:542" s="22" customFormat="1" x14ac:dyDescent="0.2">
      <c r="A38" s="59"/>
      <c r="B38" s="60"/>
      <c r="C38" s="61" t="s">
        <v>66</v>
      </c>
      <c r="D38" s="57">
        <f t="shared" ref="D38:I38" si="11">SUM(D39:D42)</f>
        <v>7097639</v>
      </c>
      <c r="E38" s="58">
        <f t="shared" si="11"/>
        <v>5666923</v>
      </c>
      <c r="F38" s="58">
        <f t="shared" si="11"/>
        <v>7961277</v>
      </c>
      <c r="G38" s="58">
        <f t="shared" si="11"/>
        <v>3463353</v>
      </c>
      <c r="H38" s="58">
        <f t="shared" si="11"/>
        <v>4871720</v>
      </c>
      <c r="I38" s="58">
        <f t="shared" si="11"/>
        <v>5074912</v>
      </c>
      <c r="J38" s="58">
        <f t="shared" si="2"/>
        <v>34135824</v>
      </c>
      <c r="K38" s="29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  <c r="IW38" s="30"/>
      <c r="IX38" s="30"/>
      <c r="IY38" s="30"/>
      <c r="IZ38" s="30"/>
      <c r="JA38" s="30"/>
      <c r="JB38" s="30"/>
      <c r="JC38" s="30"/>
      <c r="JD38" s="30"/>
      <c r="JE38" s="30"/>
      <c r="JF38" s="30"/>
      <c r="JG38" s="30"/>
      <c r="JH38" s="30"/>
      <c r="JI38" s="30"/>
      <c r="JJ38" s="30"/>
      <c r="JK38" s="30"/>
      <c r="JL38" s="30"/>
      <c r="JM38" s="30"/>
      <c r="JN38" s="30"/>
      <c r="JO38" s="30"/>
      <c r="JP38" s="30"/>
      <c r="JQ38" s="30"/>
      <c r="JR38" s="30"/>
      <c r="JS38" s="30"/>
      <c r="JT38" s="30"/>
      <c r="JU38" s="30"/>
      <c r="JV38" s="30"/>
      <c r="JW38" s="30"/>
      <c r="JX38" s="30"/>
      <c r="JY38" s="30"/>
      <c r="JZ38" s="30"/>
      <c r="KA38" s="30"/>
      <c r="KB38" s="30"/>
      <c r="KC38" s="30"/>
      <c r="KD38" s="30"/>
      <c r="KE38" s="30"/>
      <c r="KF38" s="30"/>
      <c r="KG38" s="30"/>
      <c r="KH38" s="30"/>
      <c r="KI38" s="30"/>
      <c r="KJ38" s="30"/>
      <c r="KK38" s="30"/>
      <c r="KL38" s="30"/>
      <c r="KM38" s="30"/>
      <c r="KN38" s="30"/>
      <c r="KO38" s="30"/>
      <c r="KP38" s="30"/>
      <c r="KQ38" s="30"/>
      <c r="KR38" s="30"/>
      <c r="KS38" s="30"/>
      <c r="KT38" s="30"/>
      <c r="KU38" s="30"/>
      <c r="KV38" s="30"/>
      <c r="KW38" s="30"/>
      <c r="KX38" s="30"/>
      <c r="KY38" s="30"/>
      <c r="KZ38" s="30"/>
      <c r="LA38" s="30"/>
      <c r="LB38" s="30"/>
      <c r="LC38" s="30"/>
      <c r="LD38" s="30"/>
      <c r="LE38" s="30"/>
      <c r="LF38" s="30"/>
      <c r="LG38" s="30"/>
      <c r="LH38" s="30"/>
      <c r="LI38" s="30"/>
      <c r="LJ38" s="30"/>
      <c r="LK38" s="30"/>
      <c r="LL38" s="30"/>
      <c r="LM38" s="30"/>
      <c r="LN38" s="30"/>
      <c r="LO38" s="30"/>
      <c r="LP38" s="30"/>
      <c r="LQ38" s="30"/>
      <c r="LR38" s="30"/>
      <c r="LS38" s="30"/>
      <c r="LT38" s="30"/>
      <c r="LU38" s="30"/>
      <c r="LV38" s="30"/>
      <c r="LW38" s="30"/>
      <c r="LX38" s="30"/>
      <c r="LY38" s="30"/>
      <c r="LZ38" s="30"/>
      <c r="MA38" s="30"/>
      <c r="MB38" s="30"/>
      <c r="MC38" s="30"/>
      <c r="MD38" s="30"/>
      <c r="ME38" s="30"/>
      <c r="MF38" s="30"/>
      <c r="MG38" s="30"/>
      <c r="MH38" s="30"/>
      <c r="MI38" s="30"/>
      <c r="MJ38" s="30"/>
      <c r="MK38" s="30"/>
      <c r="ML38" s="30"/>
      <c r="MM38" s="30"/>
      <c r="MN38" s="30"/>
      <c r="MO38" s="30"/>
      <c r="MP38" s="30"/>
      <c r="MQ38" s="30"/>
      <c r="MR38" s="30"/>
      <c r="MS38" s="30"/>
      <c r="MT38" s="30"/>
      <c r="MU38" s="30"/>
      <c r="MV38" s="30"/>
      <c r="MW38" s="30"/>
      <c r="MX38" s="30"/>
      <c r="MY38" s="30"/>
      <c r="MZ38" s="30"/>
      <c r="NA38" s="30"/>
      <c r="NB38" s="30"/>
      <c r="NC38" s="30"/>
      <c r="ND38" s="30"/>
      <c r="NE38" s="30"/>
      <c r="NF38" s="30"/>
      <c r="NG38" s="30"/>
      <c r="NH38" s="30"/>
      <c r="NI38" s="30"/>
      <c r="NJ38" s="30"/>
      <c r="NK38" s="30"/>
      <c r="NL38" s="30"/>
      <c r="NM38" s="30"/>
      <c r="NN38" s="30"/>
      <c r="NO38" s="30"/>
      <c r="NP38" s="30"/>
      <c r="NQ38" s="30"/>
      <c r="NR38" s="30"/>
      <c r="NS38" s="30"/>
      <c r="NT38" s="30"/>
      <c r="NU38" s="30"/>
      <c r="NV38" s="30"/>
      <c r="NW38" s="30"/>
      <c r="NX38" s="30"/>
      <c r="NY38" s="30"/>
      <c r="NZ38" s="30"/>
      <c r="OA38" s="30"/>
      <c r="OB38" s="30"/>
      <c r="OC38" s="30"/>
      <c r="OD38" s="30"/>
      <c r="OE38" s="30"/>
      <c r="OF38" s="30"/>
      <c r="OG38" s="30"/>
      <c r="OH38" s="30"/>
      <c r="OI38" s="30"/>
      <c r="OJ38" s="30"/>
      <c r="OK38" s="30"/>
      <c r="OL38" s="30"/>
      <c r="OM38" s="30"/>
      <c r="ON38" s="30"/>
      <c r="OO38" s="30"/>
      <c r="OP38" s="30"/>
      <c r="OQ38" s="30"/>
      <c r="OR38" s="30"/>
      <c r="OS38" s="30"/>
      <c r="OT38" s="30"/>
      <c r="OU38" s="30"/>
      <c r="OV38" s="30"/>
      <c r="OW38" s="30"/>
      <c r="OX38" s="30"/>
      <c r="OY38" s="30"/>
      <c r="OZ38" s="30"/>
      <c r="PA38" s="30"/>
      <c r="PB38" s="30"/>
      <c r="PC38" s="30"/>
      <c r="PD38" s="30"/>
      <c r="PE38" s="30"/>
      <c r="PF38" s="30"/>
      <c r="PG38" s="30"/>
      <c r="PH38" s="30"/>
      <c r="PI38" s="30"/>
      <c r="PJ38" s="30"/>
      <c r="PK38" s="30"/>
      <c r="PL38" s="30"/>
      <c r="PM38" s="30"/>
      <c r="PN38" s="30"/>
      <c r="PO38" s="30"/>
      <c r="PP38" s="30"/>
      <c r="PQ38" s="30"/>
      <c r="PR38" s="30"/>
      <c r="PS38" s="30"/>
      <c r="PT38" s="30"/>
      <c r="PU38" s="30"/>
      <c r="PV38" s="30"/>
      <c r="PW38" s="30"/>
      <c r="PX38" s="30"/>
      <c r="PY38" s="30"/>
      <c r="PZ38" s="30"/>
      <c r="QA38" s="30"/>
      <c r="QB38" s="30"/>
      <c r="QC38" s="30"/>
      <c r="QD38" s="30"/>
      <c r="QE38" s="30"/>
      <c r="QF38" s="30"/>
      <c r="QG38" s="30"/>
      <c r="QH38" s="30"/>
      <c r="QI38" s="30"/>
      <c r="QJ38" s="30"/>
      <c r="QK38" s="30"/>
      <c r="QL38" s="30"/>
      <c r="QM38" s="30"/>
      <c r="QN38" s="30"/>
      <c r="QO38" s="30"/>
      <c r="QP38" s="30"/>
      <c r="QQ38" s="30"/>
      <c r="QR38" s="30"/>
      <c r="QS38" s="30"/>
      <c r="QT38" s="30"/>
      <c r="QU38" s="30"/>
      <c r="QV38" s="30"/>
      <c r="QW38" s="30"/>
      <c r="QX38" s="30"/>
      <c r="QY38" s="30"/>
      <c r="QZ38" s="30"/>
      <c r="RA38" s="30"/>
      <c r="RB38" s="30"/>
      <c r="RC38" s="30"/>
      <c r="RD38" s="30"/>
      <c r="RE38" s="30"/>
      <c r="RF38" s="30"/>
      <c r="RG38" s="30"/>
      <c r="RH38" s="30"/>
      <c r="RI38" s="30"/>
      <c r="RJ38" s="30"/>
      <c r="RK38" s="30"/>
      <c r="RL38" s="30"/>
      <c r="RM38" s="30"/>
      <c r="RN38" s="30"/>
      <c r="RO38" s="30"/>
      <c r="RP38" s="30"/>
      <c r="RQ38" s="30"/>
      <c r="RR38" s="30"/>
      <c r="RS38" s="30"/>
      <c r="RT38" s="30"/>
      <c r="RU38" s="30"/>
      <c r="RV38" s="30"/>
      <c r="RW38" s="30"/>
      <c r="RX38" s="30"/>
      <c r="RY38" s="30"/>
      <c r="RZ38" s="30"/>
      <c r="SA38" s="30"/>
      <c r="SB38" s="30"/>
      <c r="SC38" s="30"/>
      <c r="SD38" s="30"/>
      <c r="SE38" s="30"/>
      <c r="SF38" s="30"/>
      <c r="SG38" s="30"/>
      <c r="SH38" s="30"/>
      <c r="SI38" s="30"/>
      <c r="SJ38" s="30"/>
      <c r="SK38" s="30"/>
      <c r="SL38" s="30"/>
      <c r="SM38" s="30"/>
      <c r="SN38" s="30"/>
      <c r="SO38" s="30"/>
      <c r="SP38" s="30"/>
      <c r="SQ38" s="30"/>
      <c r="SR38" s="30"/>
      <c r="SS38" s="30"/>
      <c r="ST38" s="30"/>
      <c r="SU38" s="30"/>
      <c r="SV38" s="30"/>
      <c r="SW38" s="30"/>
      <c r="SX38" s="30"/>
      <c r="SY38" s="30"/>
      <c r="SZ38" s="30"/>
      <c r="TA38" s="30"/>
      <c r="TB38" s="30"/>
      <c r="TC38" s="30"/>
      <c r="TD38" s="30"/>
      <c r="TE38" s="30"/>
      <c r="TF38" s="30"/>
      <c r="TG38" s="30"/>
      <c r="TH38" s="30"/>
      <c r="TI38" s="30"/>
      <c r="TJ38" s="30"/>
      <c r="TK38" s="30"/>
      <c r="TL38" s="30"/>
      <c r="TM38" s="30"/>
      <c r="TN38" s="30"/>
      <c r="TO38" s="30"/>
      <c r="TP38" s="30"/>
      <c r="TQ38" s="30"/>
      <c r="TR38" s="30"/>
      <c r="TS38" s="30"/>
      <c r="TT38" s="30"/>
      <c r="TU38" s="30"/>
      <c r="TV38" s="30"/>
    </row>
    <row r="39" spans="1:542" s="31" customFormat="1" x14ac:dyDescent="0.2">
      <c r="A39" s="32" t="s">
        <v>12</v>
      </c>
      <c r="B39" s="32" t="s">
        <v>67</v>
      </c>
      <c r="C39" s="33" t="s">
        <v>68</v>
      </c>
      <c r="D39" s="34">
        <v>4601755</v>
      </c>
      <c r="E39" s="35">
        <v>3205943</v>
      </c>
      <c r="F39" s="35">
        <v>4522124</v>
      </c>
      <c r="G39" s="35">
        <v>2849108</v>
      </c>
      <c r="H39" s="35">
        <v>3687999</v>
      </c>
      <c r="I39" s="35">
        <v>2968360</v>
      </c>
      <c r="J39" s="35">
        <f t="shared" si="2"/>
        <v>21835289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  <c r="SS39" s="12"/>
      <c r="ST39" s="12"/>
      <c r="SU39" s="12"/>
      <c r="SV39" s="12"/>
      <c r="SW39" s="12"/>
      <c r="SX39" s="12"/>
      <c r="SY39" s="12"/>
      <c r="SZ39" s="12"/>
      <c r="TA39" s="12"/>
      <c r="TB39" s="12"/>
      <c r="TC39" s="12"/>
      <c r="TD39" s="12"/>
      <c r="TE39" s="12"/>
      <c r="TF39" s="12"/>
      <c r="TG39" s="12"/>
      <c r="TH39" s="12"/>
      <c r="TI39" s="12"/>
      <c r="TJ39" s="12"/>
      <c r="TK39" s="12"/>
      <c r="TL39" s="12"/>
      <c r="TM39" s="12"/>
      <c r="TN39" s="12"/>
      <c r="TO39" s="12"/>
      <c r="TP39" s="12"/>
      <c r="TQ39" s="12"/>
      <c r="TR39" s="12"/>
      <c r="TS39" s="12"/>
      <c r="TT39" s="12"/>
      <c r="TU39" s="12"/>
      <c r="TV39" s="12"/>
    </row>
    <row r="40" spans="1:542" s="31" customFormat="1" x14ac:dyDescent="0.2">
      <c r="A40" s="32" t="s">
        <v>12</v>
      </c>
      <c r="B40" s="32" t="s">
        <v>69</v>
      </c>
      <c r="C40" s="33" t="s">
        <v>70</v>
      </c>
      <c r="D40" s="34">
        <v>2467753</v>
      </c>
      <c r="E40" s="35">
        <v>2394825</v>
      </c>
      <c r="F40" s="35">
        <v>3407014</v>
      </c>
      <c r="G40" s="35">
        <v>593056</v>
      </c>
      <c r="H40" s="35">
        <v>1146913</v>
      </c>
      <c r="I40" s="35">
        <v>2065089</v>
      </c>
      <c r="J40" s="35">
        <f t="shared" si="2"/>
        <v>12074650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2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  <c r="TU40" s="12"/>
      <c r="TV40" s="12"/>
    </row>
    <row r="41" spans="1:542" s="31" customFormat="1" x14ac:dyDescent="0.2">
      <c r="A41" s="32" t="s">
        <v>12</v>
      </c>
      <c r="B41" s="32" t="s">
        <v>71</v>
      </c>
      <c r="C41" s="33" t="s">
        <v>72</v>
      </c>
      <c r="D41" s="34">
        <v>5707</v>
      </c>
      <c r="E41" s="35">
        <v>51478</v>
      </c>
      <c r="F41" s="35">
        <v>14336</v>
      </c>
      <c r="G41" s="35">
        <v>10961</v>
      </c>
      <c r="H41" s="35">
        <v>25427</v>
      </c>
      <c r="I41" s="35">
        <v>32762</v>
      </c>
      <c r="J41" s="35">
        <f t="shared" si="2"/>
        <v>140671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  <c r="SO41" s="12"/>
      <c r="SP41" s="12"/>
      <c r="SQ41" s="12"/>
      <c r="SR41" s="12"/>
      <c r="SS41" s="12"/>
      <c r="ST41" s="12"/>
      <c r="SU41" s="12"/>
      <c r="SV41" s="12"/>
      <c r="SW41" s="12"/>
      <c r="SX41" s="12"/>
      <c r="SY41" s="12"/>
      <c r="SZ41" s="12"/>
      <c r="TA41" s="12"/>
      <c r="TB41" s="12"/>
      <c r="TC41" s="12"/>
      <c r="TD41" s="12"/>
      <c r="TE41" s="12"/>
      <c r="TF41" s="12"/>
      <c r="TG41" s="12"/>
      <c r="TH41" s="12"/>
      <c r="TI41" s="12"/>
      <c r="TJ41" s="12"/>
      <c r="TK41" s="12"/>
      <c r="TL41" s="12"/>
      <c r="TM41" s="12"/>
      <c r="TN41" s="12"/>
      <c r="TO41" s="12"/>
      <c r="TP41" s="12"/>
      <c r="TQ41" s="12"/>
      <c r="TR41" s="12"/>
      <c r="TS41" s="12"/>
      <c r="TT41" s="12"/>
      <c r="TU41" s="12"/>
      <c r="TV41" s="12"/>
    </row>
    <row r="42" spans="1:542" s="31" customFormat="1" x14ac:dyDescent="0.2">
      <c r="A42" s="32" t="s">
        <v>12</v>
      </c>
      <c r="B42" s="32" t="s">
        <v>73</v>
      </c>
      <c r="C42" s="33" t="s">
        <v>74</v>
      </c>
      <c r="D42" s="34">
        <v>22424</v>
      </c>
      <c r="E42" s="35">
        <v>14677</v>
      </c>
      <c r="F42" s="35">
        <v>17803</v>
      </c>
      <c r="G42" s="35">
        <v>10228</v>
      </c>
      <c r="H42" s="35">
        <v>11381</v>
      </c>
      <c r="I42" s="35">
        <v>8701</v>
      </c>
      <c r="J42" s="35">
        <f t="shared" si="2"/>
        <v>85214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</row>
    <row r="43" spans="1:542" s="14" customFormat="1" ht="12.75" x14ac:dyDescent="0.2">
      <c r="A43" s="15"/>
      <c r="B43" s="15"/>
      <c r="C43" s="16" t="s">
        <v>75</v>
      </c>
      <c r="D43" s="17">
        <f>SUM(D44)</f>
        <v>19966647</v>
      </c>
      <c r="E43" s="51">
        <f t="shared" ref="E43:G43" si="12">SUM(E44)</f>
        <v>31221691</v>
      </c>
      <c r="F43" s="51">
        <f t="shared" si="12"/>
        <v>43800513</v>
      </c>
      <c r="G43" s="51">
        <f t="shared" si="12"/>
        <v>42196880</v>
      </c>
      <c r="H43" s="51">
        <f>SUM(H44)</f>
        <v>67945049</v>
      </c>
      <c r="I43" s="51">
        <f>SUM(I44)</f>
        <v>62303391</v>
      </c>
      <c r="J43" s="51">
        <f t="shared" si="2"/>
        <v>267434171</v>
      </c>
      <c r="K43" s="20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1"/>
      <c r="OP43" s="21"/>
      <c r="OQ43" s="21"/>
      <c r="OR43" s="21"/>
      <c r="OS43" s="21"/>
      <c r="OT43" s="21"/>
      <c r="OU43" s="21"/>
      <c r="OV43" s="21"/>
      <c r="OW43" s="21"/>
      <c r="OX43" s="21"/>
      <c r="OY43" s="21"/>
      <c r="OZ43" s="21"/>
      <c r="PA43" s="21"/>
      <c r="PB43" s="21"/>
      <c r="PC43" s="21"/>
      <c r="PD43" s="21"/>
      <c r="PE43" s="21"/>
      <c r="PF43" s="21"/>
      <c r="PG43" s="21"/>
      <c r="PH43" s="21"/>
      <c r="PI43" s="21"/>
      <c r="PJ43" s="21"/>
      <c r="PK43" s="21"/>
      <c r="PL43" s="21"/>
      <c r="PM43" s="21"/>
      <c r="PN43" s="21"/>
      <c r="PO43" s="21"/>
      <c r="PP43" s="21"/>
      <c r="PQ43" s="21"/>
      <c r="PR43" s="21"/>
      <c r="PS43" s="21"/>
      <c r="PT43" s="21"/>
      <c r="PU43" s="21"/>
      <c r="PV43" s="21"/>
      <c r="PW43" s="21"/>
      <c r="PX43" s="21"/>
      <c r="PY43" s="21"/>
      <c r="PZ43" s="21"/>
      <c r="QA43" s="21"/>
      <c r="QB43" s="21"/>
      <c r="QC43" s="21"/>
      <c r="QD43" s="21"/>
      <c r="QE43" s="21"/>
      <c r="QF43" s="21"/>
      <c r="QG43" s="21"/>
      <c r="QH43" s="21"/>
      <c r="QI43" s="21"/>
      <c r="QJ43" s="21"/>
      <c r="QK43" s="21"/>
      <c r="QL43" s="21"/>
      <c r="QM43" s="21"/>
      <c r="QN43" s="21"/>
      <c r="QO43" s="21"/>
      <c r="QP43" s="21"/>
      <c r="QQ43" s="21"/>
      <c r="QR43" s="21"/>
      <c r="QS43" s="21"/>
      <c r="QT43" s="21"/>
      <c r="QU43" s="21"/>
      <c r="QV43" s="21"/>
      <c r="QW43" s="21"/>
      <c r="QX43" s="21"/>
      <c r="QY43" s="21"/>
      <c r="QZ43" s="21"/>
      <c r="RA43" s="21"/>
      <c r="RB43" s="21"/>
      <c r="RC43" s="21"/>
      <c r="RD43" s="21"/>
      <c r="RE43" s="21"/>
      <c r="RF43" s="21"/>
      <c r="RG43" s="21"/>
      <c r="RH43" s="21"/>
      <c r="RI43" s="21"/>
      <c r="RJ43" s="21"/>
      <c r="RK43" s="21"/>
      <c r="RL43" s="21"/>
      <c r="RM43" s="21"/>
      <c r="RN43" s="21"/>
      <c r="RO43" s="21"/>
      <c r="RP43" s="21"/>
      <c r="RQ43" s="21"/>
      <c r="RR43" s="21"/>
      <c r="RS43" s="21"/>
      <c r="RT43" s="21"/>
      <c r="RU43" s="21"/>
      <c r="RV43" s="21"/>
      <c r="RW43" s="21"/>
      <c r="RX43" s="21"/>
      <c r="RY43" s="21"/>
      <c r="RZ43" s="21"/>
      <c r="SA43" s="21"/>
      <c r="SB43" s="21"/>
      <c r="SC43" s="21"/>
      <c r="SD43" s="21"/>
      <c r="SE43" s="21"/>
      <c r="SF43" s="21"/>
      <c r="SG43" s="21"/>
      <c r="SH43" s="21"/>
      <c r="SI43" s="21"/>
      <c r="SJ43" s="21"/>
      <c r="SK43" s="21"/>
      <c r="SL43" s="21"/>
      <c r="SM43" s="21"/>
      <c r="SN43" s="21"/>
      <c r="SO43" s="21"/>
      <c r="SP43" s="21"/>
      <c r="SQ43" s="21"/>
      <c r="SR43" s="21"/>
      <c r="SS43" s="21"/>
      <c r="ST43" s="21"/>
      <c r="SU43" s="21"/>
      <c r="SV43" s="21"/>
      <c r="SW43" s="21"/>
      <c r="SX43" s="21"/>
      <c r="SY43" s="21"/>
      <c r="SZ43" s="21"/>
      <c r="TA43" s="21"/>
      <c r="TB43" s="21"/>
      <c r="TC43" s="21"/>
      <c r="TD43" s="21"/>
      <c r="TE43" s="21"/>
      <c r="TF43" s="21"/>
      <c r="TG43" s="21"/>
      <c r="TH43" s="21"/>
      <c r="TI43" s="21"/>
      <c r="TJ43" s="21"/>
      <c r="TK43" s="21"/>
      <c r="TL43" s="21"/>
      <c r="TM43" s="21"/>
      <c r="TN43" s="21"/>
      <c r="TO43" s="21"/>
      <c r="TP43" s="21"/>
      <c r="TQ43" s="21"/>
      <c r="TR43" s="21"/>
      <c r="TS43" s="21"/>
      <c r="TT43" s="21"/>
      <c r="TU43" s="21"/>
      <c r="TV43" s="21"/>
    </row>
    <row r="44" spans="1:542" s="22" customFormat="1" x14ac:dyDescent="0.2">
      <c r="A44" s="60"/>
      <c r="B44" s="60"/>
      <c r="C44" s="61" t="s">
        <v>76</v>
      </c>
      <c r="D44" s="62">
        <f t="shared" ref="D44:I44" si="13">SUM(D45:D48)</f>
        <v>19966647</v>
      </c>
      <c r="E44" s="63">
        <f t="shared" si="13"/>
        <v>31221691</v>
      </c>
      <c r="F44" s="63">
        <f t="shared" si="13"/>
        <v>43800513</v>
      </c>
      <c r="G44" s="63">
        <f t="shared" si="13"/>
        <v>42196880</v>
      </c>
      <c r="H44" s="63">
        <f t="shared" si="13"/>
        <v>67945049</v>
      </c>
      <c r="I44" s="63">
        <f t="shared" si="13"/>
        <v>62303391</v>
      </c>
      <c r="J44" s="63">
        <f t="shared" si="2"/>
        <v>267434171</v>
      </c>
      <c r="K44" s="29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  <c r="IW44" s="30"/>
      <c r="IX44" s="30"/>
      <c r="IY44" s="30"/>
      <c r="IZ44" s="30"/>
      <c r="JA44" s="30"/>
      <c r="JB44" s="30"/>
      <c r="JC44" s="30"/>
      <c r="JD44" s="30"/>
      <c r="JE44" s="30"/>
      <c r="JF44" s="30"/>
      <c r="JG44" s="30"/>
      <c r="JH44" s="30"/>
      <c r="JI44" s="30"/>
      <c r="JJ44" s="30"/>
      <c r="JK44" s="30"/>
      <c r="JL44" s="30"/>
      <c r="JM44" s="30"/>
      <c r="JN44" s="30"/>
      <c r="JO44" s="30"/>
      <c r="JP44" s="30"/>
      <c r="JQ44" s="30"/>
      <c r="JR44" s="30"/>
      <c r="JS44" s="30"/>
      <c r="JT44" s="30"/>
      <c r="JU44" s="30"/>
      <c r="JV44" s="30"/>
      <c r="JW44" s="30"/>
      <c r="JX44" s="30"/>
      <c r="JY44" s="30"/>
      <c r="JZ44" s="30"/>
      <c r="KA44" s="30"/>
      <c r="KB44" s="30"/>
      <c r="KC44" s="30"/>
      <c r="KD44" s="30"/>
      <c r="KE44" s="30"/>
      <c r="KF44" s="30"/>
      <c r="KG44" s="30"/>
      <c r="KH44" s="30"/>
      <c r="KI44" s="30"/>
      <c r="KJ44" s="30"/>
      <c r="KK44" s="30"/>
      <c r="KL44" s="30"/>
      <c r="KM44" s="30"/>
      <c r="KN44" s="30"/>
      <c r="KO44" s="30"/>
      <c r="KP44" s="30"/>
      <c r="KQ44" s="30"/>
      <c r="KR44" s="30"/>
      <c r="KS44" s="30"/>
      <c r="KT44" s="30"/>
      <c r="KU44" s="30"/>
      <c r="KV44" s="30"/>
      <c r="KW44" s="30"/>
      <c r="KX44" s="30"/>
      <c r="KY44" s="30"/>
      <c r="KZ44" s="30"/>
      <c r="LA44" s="30"/>
      <c r="LB44" s="30"/>
      <c r="LC44" s="30"/>
      <c r="LD44" s="30"/>
      <c r="LE44" s="30"/>
      <c r="LF44" s="30"/>
      <c r="LG44" s="30"/>
      <c r="LH44" s="30"/>
      <c r="LI44" s="30"/>
      <c r="LJ44" s="30"/>
      <c r="LK44" s="30"/>
      <c r="LL44" s="30"/>
      <c r="LM44" s="30"/>
      <c r="LN44" s="30"/>
      <c r="LO44" s="30"/>
      <c r="LP44" s="30"/>
      <c r="LQ44" s="30"/>
      <c r="LR44" s="30"/>
      <c r="LS44" s="30"/>
      <c r="LT44" s="30"/>
      <c r="LU44" s="30"/>
      <c r="LV44" s="30"/>
      <c r="LW44" s="30"/>
      <c r="LX44" s="30"/>
      <c r="LY44" s="30"/>
      <c r="LZ44" s="30"/>
      <c r="MA44" s="30"/>
      <c r="MB44" s="30"/>
      <c r="MC44" s="30"/>
      <c r="MD44" s="30"/>
      <c r="ME44" s="30"/>
      <c r="MF44" s="30"/>
      <c r="MG44" s="30"/>
      <c r="MH44" s="30"/>
      <c r="MI44" s="30"/>
      <c r="MJ44" s="30"/>
      <c r="MK44" s="30"/>
      <c r="ML44" s="30"/>
      <c r="MM44" s="30"/>
      <c r="MN44" s="30"/>
      <c r="MO44" s="30"/>
      <c r="MP44" s="30"/>
      <c r="MQ44" s="30"/>
      <c r="MR44" s="30"/>
      <c r="MS44" s="30"/>
      <c r="MT44" s="30"/>
      <c r="MU44" s="30"/>
      <c r="MV44" s="30"/>
      <c r="MW44" s="30"/>
      <c r="MX44" s="30"/>
      <c r="MY44" s="30"/>
      <c r="MZ44" s="30"/>
      <c r="NA44" s="30"/>
      <c r="NB44" s="30"/>
      <c r="NC44" s="30"/>
      <c r="ND44" s="30"/>
      <c r="NE44" s="30"/>
      <c r="NF44" s="30"/>
      <c r="NG44" s="30"/>
      <c r="NH44" s="30"/>
      <c r="NI44" s="30"/>
      <c r="NJ44" s="30"/>
      <c r="NK44" s="30"/>
      <c r="NL44" s="30"/>
      <c r="NM44" s="30"/>
      <c r="NN44" s="30"/>
      <c r="NO44" s="30"/>
      <c r="NP44" s="30"/>
      <c r="NQ44" s="30"/>
      <c r="NR44" s="30"/>
      <c r="NS44" s="30"/>
      <c r="NT44" s="30"/>
      <c r="NU44" s="30"/>
      <c r="NV44" s="30"/>
      <c r="NW44" s="30"/>
      <c r="NX44" s="30"/>
      <c r="NY44" s="30"/>
      <c r="NZ44" s="30"/>
      <c r="OA44" s="30"/>
      <c r="OB44" s="30"/>
      <c r="OC44" s="30"/>
      <c r="OD44" s="30"/>
      <c r="OE44" s="30"/>
      <c r="OF44" s="30"/>
      <c r="OG44" s="30"/>
      <c r="OH44" s="30"/>
      <c r="OI44" s="30"/>
      <c r="OJ44" s="30"/>
      <c r="OK44" s="30"/>
      <c r="OL44" s="30"/>
      <c r="OM44" s="30"/>
      <c r="ON44" s="30"/>
      <c r="OO44" s="30"/>
      <c r="OP44" s="30"/>
      <c r="OQ44" s="30"/>
      <c r="OR44" s="30"/>
      <c r="OS44" s="30"/>
      <c r="OT44" s="30"/>
      <c r="OU44" s="30"/>
      <c r="OV44" s="30"/>
      <c r="OW44" s="30"/>
      <c r="OX44" s="30"/>
      <c r="OY44" s="30"/>
      <c r="OZ44" s="30"/>
      <c r="PA44" s="30"/>
      <c r="PB44" s="30"/>
      <c r="PC44" s="30"/>
      <c r="PD44" s="30"/>
      <c r="PE44" s="30"/>
      <c r="PF44" s="30"/>
      <c r="PG44" s="30"/>
      <c r="PH44" s="30"/>
      <c r="PI44" s="30"/>
      <c r="PJ44" s="30"/>
      <c r="PK44" s="30"/>
      <c r="PL44" s="30"/>
      <c r="PM44" s="30"/>
      <c r="PN44" s="30"/>
      <c r="PO44" s="30"/>
      <c r="PP44" s="30"/>
      <c r="PQ44" s="30"/>
      <c r="PR44" s="30"/>
      <c r="PS44" s="30"/>
      <c r="PT44" s="30"/>
      <c r="PU44" s="30"/>
      <c r="PV44" s="30"/>
      <c r="PW44" s="30"/>
      <c r="PX44" s="30"/>
      <c r="PY44" s="30"/>
      <c r="PZ44" s="30"/>
      <c r="QA44" s="30"/>
      <c r="QB44" s="30"/>
      <c r="QC44" s="30"/>
      <c r="QD44" s="30"/>
      <c r="QE44" s="30"/>
      <c r="QF44" s="30"/>
      <c r="QG44" s="30"/>
      <c r="QH44" s="30"/>
      <c r="QI44" s="30"/>
      <c r="QJ44" s="30"/>
      <c r="QK44" s="30"/>
      <c r="QL44" s="30"/>
      <c r="QM44" s="30"/>
      <c r="QN44" s="30"/>
      <c r="QO44" s="30"/>
      <c r="QP44" s="30"/>
      <c r="QQ44" s="30"/>
      <c r="QR44" s="30"/>
      <c r="QS44" s="30"/>
      <c r="QT44" s="30"/>
      <c r="QU44" s="30"/>
      <c r="QV44" s="30"/>
      <c r="QW44" s="30"/>
      <c r="QX44" s="30"/>
      <c r="QY44" s="30"/>
      <c r="QZ44" s="30"/>
      <c r="RA44" s="30"/>
      <c r="RB44" s="30"/>
      <c r="RC44" s="30"/>
      <c r="RD44" s="30"/>
      <c r="RE44" s="30"/>
      <c r="RF44" s="30"/>
      <c r="RG44" s="30"/>
      <c r="RH44" s="30"/>
      <c r="RI44" s="30"/>
      <c r="RJ44" s="30"/>
      <c r="RK44" s="30"/>
      <c r="RL44" s="30"/>
      <c r="RM44" s="30"/>
      <c r="RN44" s="30"/>
      <c r="RO44" s="30"/>
      <c r="RP44" s="30"/>
      <c r="RQ44" s="30"/>
      <c r="RR44" s="30"/>
      <c r="RS44" s="30"/>
      <c r="RT44" s="30"/>
      <c r="RU44" s="30"/>
      <c r="RV44" s="30"/>
      <c r="RW44" s="30"/>
      <c r="RX44" s="30"/>
      <c r="RY44" s="30"/>
      <c r="RZ44" s="30"/>
      <c r="SA44" s="30"/>
      <c r="SB44" s="30"/>
      <c r="SC44" s="30"/>
      <c r="SD44" s="30"/>
      <c r="SE44" s="30"/>
      <c r="SF44" s="30"/>
      <c r="SG44" s="30"/>
      <c r="SH44" s="30"/>
      <c r="SI44" s="30"/>
      <c r="SJ44" s="30"/>
      <c r="SK44" s="30"/>
      <c r="SL44" s="30"/>
      <c r="SM44" s="30"/>
      <c r="SN44" s="30"/>
      <c r="SO44" s="30"/>
      <c r="SP44" s="30"/>
      <c r="SQ44" s="30"/>
      <c r="SR44" s="30"/>
      <c r="SS44" s="30"/>
      <c r="ST44" s="30"/>
      <c r="SU44" s="30"/>
      <c r="SV44" s="30"/>
      <c r="SW44" s="30"/>
      <c r="SX44" s="30"/>
      <c r="SY44" s="30"/>
      <c r="SZ44" s="30"/>
      <c r="TA44" s="30"/>
      <c r="TB44" s="30"/>
      <c r="TC44" s="30"/>
      <c r="TD44" s="30"/>
      <c r="TE44" s="30"/>
      <c r="TF44" s="30"/>
      <c r="TG44" s="30"/>
      <c r="TH44" s="30"/>
      <c r="TI44" s="30"/>
      <c r="TJ44" s="30"/>
      <c r="TK44" s="30"/>
      <c r="TL44" s="30"/>
      <c r="TM44" s="30"/>
      <c r="TN44" s="30"/>
      <c r="TO44" s="30"/>
      <c r="TP44" s="30"/>
      <c r="TQ44" s="30"/>
      <c r="TR44" s="30"/>
      <c r="TS44" s="30"/>
      <c r="TT44" s="30"/>
      <c r="TU44" s="30"/>
      <c r="TV44" s="30"/>
    </row>
    <row r="45" spans="1:542" s="12" customFormat="1" x14ac:dyDescent="0.2">
      <c r="A45" s="32" t="s">
        <v>77</v>
      </c>
      <c r="B45" s="32" t="s">
        <v>78</v>
      </c>
      <c r="C45" s="33" t="s">
        <v>79</v>
      </c>
      <c r="D45" s="34">
        <v>9822702</v>
      </c>
      <c r="E45" s="35">
        <v>21963181</v>
      </c>
      <c r="F45" s="35">
        <v>33289172</v>
      </c>
      <c r="G45" s="35">
        <v>36832762</v>
      </c>
      <c r="H45" s="35">
        <v>53199611</v>
      </c>
      <c r="I45" s="35">
        <v>49085904</v>
      </c>
      <c r="J45" s="35">
        <f t="shared" si="2"/>
        <v>204193332</v>
      </c>
    </row>
    <row r="46" spans="1:542" s="12" customFormat="1" x14ac:dyDescent="0.2">
      <c r="A46" s="32" t="s">
        <v>77</v>
      </c>
      <c r="B46" s="32" t="s">
        <v>80</v>
      </c>
      <c r="C46" s="33" t="s">
        <v>81</v>
      </c>
      <c r="D46" s="34">
        <v>2175672</v>
      </c>
      <c r="E46" s="35">
        <v>2086935</v>
      </c>
      <c r="F46" s="35">
        <v>3291354</v>
      </c>
      <c r="G46" s="35">
        <v>-2172121</v>
      </c>
      <c r="H46" s="35">
        <v>5287672</v>
      </c>
      <c r="I46" s="35">
        <v>7798618</v>
      </c>
      <c r="J46" s="35">
        <f t="shared" si="2"/>
        <v>18468130</v>
      </c>
    </row>
    <row r="47" spans="1:542" s="12" customFormat="1" x14ac:dyDescent="0.2">
      <c r="A47" s="32" t="s">
        <v>12</v>
      </c>
      <c r="B47" s="32">
        <v>5111001</v>
      </c>
      <c r="C47" s="33" t="s">
        <v>82</v>
      </c>
      <c r="D47" s="34">
        <v>65831</v>
      </c>
      <c r="E47" s="35">
        <v>180209</v>
      </c>
      <c r="F47" s="35">
        <v>216840</v>
      </c>
      <c r="G47" s="35">
        <v>100214</v>
      </c>
      <c r="H47" s="35">
        <v>198705</v>
      </c>
      <c r="I47" s="35">
        <v>76751</v>
      </c>
      <c r="J47" s="35">
        <f t="shared" si="2"/>
        <v>838550</v>
      </c>
    </row>
    <row r="48" spans="1:542" s="31" customFormat="1" x14ac:dyDescent="0.2">
      <c r="A48" s="32" t="s">
        <v>77</v>
      </c>
      <c r="B48" s="32">
        <v>5112002</v>
      </c>
      <c r="C48" s="33" t="s">
        <v>83</v>
      </c>
      <c r="D48" s="34">
        <v>7902442</v>
      </c>
      <c r="E48" s="35">
        <v>6991366</v>
      </c>
      <c r="F48" s="35">
        <v>7003147</v>
      </c>
      <c r="G48" s="35">
        <v>7436025</v>
      </c>
      <c r="H48" s="35">
        <v>9259061</v>
      </c>
      <c r="I48" s="35">
        <v>5342118</v>
      </c>
      <c r="J48" s="35">
        <f t="shared" si="2"/>
        <v>43934159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</row>
    <row r="49" spans="1:542" s="14" customFormat="1" ht="12.75" x14ac:dyDescent="0.2">
      <c r="A49" s="15"/>
      <c r="B49" s="15"/>
      <c r="C49" s="16" t="s">
        <v>84</v>
      </c>
      <c r="D49" s="17">
        <f>D50</f>
        <v>30961454.219999999</v>
      </c>
      <c r="E49" s="51">
        <f t="shared" ref="E49:G49" si="14">E50</f>
        <v>26665204.050000001</v>
      </c>
      <c r="F49" s="51">
        <f t="shared" si="14"/>
        <v>30986896.960000001</v>
      </c>
      <c r="G49" s="51">
        <f t="shared" si="14"/>
        <v>108021743</v>
      </c>
      <c r="H49" s="51">
        <f>H50+H56</f>
        <v>32546938</v>
      </c>
      <c r="I49" s="51">
        <f>I50+I56</f>
        <v>27937717</v>
      </c>
      <c r="J49" s="51">
        <f t="shared" si="2"/>
        <v>257119953.22999999</v>
      </c>
      <c r="K49" s="20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1"/>
      <c r="OP49" s="21"/>
      <c r="OQ49" s="21"/>
      <c r="OR49" s="21"/>
      <c r="OS49" s="21"/>
      <c r="OT49" s="21"/>
      <c r="OU49" s="21"/>
      <c r="OV49" s="21"/>
      <c r="OW49" s="21"/>
      <c r="OX49" s="21"/>
      <c r="OY49" s="21"/>
      <c r="OZ49" s="21"/>
      <c r="PA49" s="21"/>
      <c r="PB49" s="21"/>
      <c r="PC49" s="21"/>
      <c r="PD49" s="21"/>
      <c r="PE49" s="21"/>
      <c r="PF49" s="21"/>
      <c r="PG49" s="21"/>
      <c r="PH49" s="21"/>
      <c r="PI49" s="21"/>
      <c r="PJ49" s="21"/>
      <c r="PK49" s="21"/>
      <c r="PL49" s="21"/>
      <c r="PM49" s="21"/>
      <c r="PN49" s="21"/>
      <c r="PO49" s="21"/>
      <c r="PP49" s="21"/>
      <c r="PQ49" s="21"/>
      <c r="PR49" s="21"/>
      <c r="PS49" s="21"/>
      <c r="PT49" s="21"/>
      <c r="PU49" s="21"/>
      <c r="PV49" s="21"/>
      <c r="PW49" s="21"/>
      <c r="PX49" s="21"/>
      <c r="PY49" s="21"/>
      <c r="PZ49" s="21"/>
      <c r="QA49" s="21"/>
      <c r="QB49" s="21"/>
      <c r="QC49" s="21"/>
      <c r="QD49" s="21"/>
      <c r="QE49" s="21"/>
      <c r="QF49" s="21"/>
      <c r="QG49" s="21"/>
      <c r="QH49" s="21"/>
      <c r="QI49" s="21"/>
      <c r="QJ49" s="21"/>
      <c r="QK49" s="21"/>
      <c r="QL49" s="21"/>
      <c r="QM49" s="21"/>
      <c r="QN49" s="21"/>
      <c r="QO49" s="21"/>
      <c r="QP49" s="21"/>
      <c r="QQ49" s="21"/>
      <c r="QR49" s="21"/>
      <c r="QS49" s="21"/>
      <c r="QT49" s="21"/>
      <c r="QU49" s="21"/>
      <c r="QV49" s="21"/>
      <c r="QW49" s="21"/>
      <c r="QX49" s="21"/>
      <c r="QY49" s="21"/>
      <c r="QZ49" s="21"/>
      <c r="RA49" s="21"/>
      <c r="RB49" s="21"/>
      <c r="RC49" s="21"/>
      <c r="RD49" s="21"/>
      <c r="RE49" s="21"/>
      <c r="RF49" s="21"/>
      <c r="RG49" s="21"/>
      <c r="RH49" s="21"/>
      <c r="RI49" s="21"/>
      <c r="RJ49" s="21"/>
      <c r="RK49" s="21"/>
      <c r="RL49" s="21"/>
      <c r="RM49" s="21"/>
      <c r="RN49" s="21"/>
      <c r="RO49" s="21"/>
      <c r="RP49" s="21"/>
      <c r="RQ49" s="21"/>
      <c r="RR49" s="21"/>
      <c r="RS49" s="21"/>
      <c r="RT49" s="21"/>
      <c r="RU49" s="21"/>
      <c r="RV49" s="21"/>
      <c r="RW49" s="21"/>
      <c r="RX49" s="21"/>
      <c r="RY49" s="21"/>
      <c r="RZ49" s="21"/>
      <c r="SA49" s="21"/>
      <c r="SB49" s="21"/>
      <c r="SC49" s="21"/>
      <c r="SD49" s="21"/>
      <c r="SE49" s="21"/>
      <c r="SF49" s="21"/>
      <c r="SG49" s="21"/>
      <c r="SH49" s="21"/>
      <c r="SI49" s="21"/>
      <c r="SJ49" s="21"/>
      <c r="SK49" s="21"/>
      <c r="SL49" s="21"/>
      <c r="SM49" s="21"/>
      <c r="SN49" s="21"/>
      <c r="SO49" s="21"/>
      <c r="SP49" s="21"/>
      <c r="SQ49" s="21"/>
      <c r="SR49" s="21"/>
      <c r="SS49" s="21"/>
      <c r="ST49" s="21"/>
      <c r="SU49" s="21"/>
      <c r="SV49" s="21"/>
      <c r="SW49" s="21"/>
      <c r="SX49" s="21"/>
      <c r="SY49" s="21"/>
      <c r="SZ49" s="21"/>
      <c r="TA49" s="21"/>
      <c r="TB49" s="21"/>
      <c r="TC49" s="21"/>
      <c r="TD49" s="21"/>
      <c r="TE49" s="21"/>
      <c r="TF49" s="21"/>
      <c r="TG49" s="21"/>
      <c r="TH49" s="21"/>
      <c r="TI49" s="21"/>
      <c r="TJ49" s="21"/>
      <c r="TK49" s="21"/>
      <c r="TL49" s="21"/>
      <c r="TM49" s="21"/>
      <c r="TN49" s="21"/>
      <c r="TO49" s="21"/>
      <c r="TP49" s="21"/>
      <c r="TQ49" s="21"/>
      <c r="TR49" s="21"/>
      <c r="TS49" s="21"/>
      <c r="TT49" s="21"/>
      <c r="TU49" s="21"/>
      <c r="TV49" s="21"/>
    </row>
    <row r="50" spans="1:542" s="22" customFormat="1" x14ac:dyDescent="0.2">
      <c r="A50" s="64"/>
      <c r="B50" s="64"/>
      <c r="C50" s="65" t="s">
        <v>85</v>
      </c>
      <c r="D50" s="62">
        <f t="shared" ref="D50:I50" si="15">D51+D58</f>
        <v>30961454.219999999</v>
      </c>
      <c r="E50" s="63">
        <f t="shared" si="15"/>
        <v>26665204.050000001</v>
      </c>
      <c r="F50" s="63">
        <f t="shared" si="15"/>
        <v>30986896.960000001</v>
      </c>
      <c r="G50" s="63">
        <f t="shared" si="15"/>
        <v>108021743</v>
      </c>
      <c r="H50" s="63">
        <f t="shared" si="15"/>
        <v>29352211</v>
      </c>
      <c r="I50" s="63">
        <f t="shared" si="15"/>
        <v>27937717</v>
      </c>
      <c r="J50" s="63">
        <f t="shared" si="2"/>
        <v>253925226.22999999</v>
      </c>
      <c r="K50" s="29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  <c r="IW50" s="30"/>
      <c r="IX50" s="30"/>
      <c r="IY50" s="30"/>
      <c r="IZ50" s="30"/>
      <c r="JA50" s="30"/>
      <c r="JB50" s="30"/>
      <c r="JC50" s="30"/>
      <c r="JD50" s="30"/>
      <c r="JE50" s="30"/>
      <c r="JF50" s="30"/>
      <c r="JG50" s="30"/>
      <c r="JH50" s="30"/>
      <c r="JI50" s="30"/>
      <c r="JJ50" s="30"/>
      <c r="JK50" s="30"/>
      <c r="JL50" s="30"/>
      <c r="JM50" s="30"/>
      <c r="JN50" s="30"/>
      <c r="JO50" s="30"/>
      <c r="JP50" s="30"/>
      <c r="JQ50" s="30"/>
      <c r="JR50" s="30"/>
      <c r="JS50" s="30"/>
      <c r="JT50" s="30"/>
      <c r="JU50" s="30"/>
      <c r="JV50" s="30"/>
      <c r="JW50" s="30"/>
      <c r="JX50" s="30"/>
      <c r="JY50" s="30"/>
      <c r="JZ50" s="30"/>
      <c r="KA50" s="30"/>
      <c r="KB50" s="30"/>
      <c r="KC50" s="30"/>
      <c r="KD50" s="30"/>
      <c r="KE50" s="30"/>
      <c r="KF50" s="30"/>
      <c r="KG50" s="30"/>
      <c r="KH50" s="30"/>
      <c r="KI50" s="30"/>
      <c r="KJ50" s="30"/>
      <c r="KK50" s="30"/>
      <c r="KL50" s="30"/>
      <c r="KM50" s="30"/>
      <c r="KN50" s="30"/>
      <c r="KO50" s="30"/>
      <c r="KP50" s="30"/>
      <c r="KQ50" s="30"/>
      <c r="KR50" s="30"/>
      <c r="KS50" s="30"/>
      <c r="KT50" s="30"/>
      <c r="KU50" s="30"/>
      <c r="KV50" s="30"/>
      <c r="KW50" s="30"/>
      <c r="KX50" s="30"/>
      <c r="KY50" s="30"/>
      <c r="KZ50" s="30"/>
      <c r="LA50" s="30"/>
      <c r="LB50" s="30"/>
      <c r="LC50" s="30"/>
      <c r="LD50" s="30"/>
      <c r="LE50" s="30"/>
      <c r="LF50" s="30"/>
      <c r="LG50" s="30"/>
      <c r="LH50" s="30"/>
      <c r="LI50" s="30"/>
      <c r="LJ50" s="30"/>
      <c r="LK50" s="30"/>
      <c r="LL50" s="30"/>
      <c r="LM50" s="30"/>
      <c r="LN50" s="30"/>
      <c r="LO50" s="30"/>
      <c r="LP50" s="30"/>
      <c r="LQ50" s="30"/>
      <c r="LR50" s="30"/>
      <c r="LS50" s="30"/>
      <c r="LT50" s="30"/>
      <c r="LU50" s="30"/>
      <c r="LV50" s="30"/>
      <c r="LW50" s="30"/>
      <c r="LX50" s="30"/>
      <c r="LY50" s="30"/>
      <c r="LZ50" s="30"/>
      <c r="MA50" s="30"/>
      <c r="MB50" s="30"/>
      <c r="MC50" s="30"/>
      <c r="MD50" s="30"/>
      <c r="ME50" s="30"/>
      <c r="MF50" s="30"/>
      <c r="MG50" s="30"/>
      <c r="MH50" s="30"/>
      <c r="MI50" s="30"/>
      <c r="MJ50" s="30"/>
      <c r="MK50" s="30"/>
      <c r="ML50" s="30"/>
      <c r="MM50" s="30"/>
      <c r="MN50" s="30"/>
      <c r="MO50" s="30"/>
      <c r="MP50" s="30"/>
      <c r="MQ50" s="30"/>
      <c r="MR50" s="30"/>
      <c r="MS50" s="30"/>
      <c r="MT50" s="30"/>
      <c r="MU50" s="30"/>
      <c r="MV50" s="30"/>
      <c r="MW50" s="30"/>
      <c r="MX50" s="30"/>
      <c r="MY50" s="30"/>
      <c r="MZ50" s="30"/>
      <c r="NA50" s="30"/>
      <c r="NB50" s="30"/>
      <c r="NC50" s="30"/>
      <c r="ND50" s="30"/>
      <c r="NE50" s="30"/>
      <c r="NF50" s="30"/>
      <c r="NG50" s="30"/>
      <c r="NH50" s="30"/>
      <c r="NI50" s="30"/>
      <c r="NJ50" s="30"/>
      <c r="NK50" s="30"/>
      <c r="NL50" s="30"/>
      <c r="NM50" s="30"/>
      <c r="NN50" s="30"/>
      <c r="NO50" s="30"/>
      <c r="NP50" s="30"/>
      <c r="NQ50" s="30"/>
      <c r="NR50" s="30"/>
      <c r="NS50" s="30"/>
      <c r="NT50" s="30"/>
      <c r="NU50" s="30"/>
      <c r="NV50" s="30"/>
      <c r="NW50" s="30"/>
      <c r="NX50" s="30"/>
      <c r="NY50" s="30"/>
      <c r="NZ50" s="30"/>
      <c r="OA50" s="30"/>
      <c r="OB50" s="30"/>
      <c r="OC50" s="30"/>
      <c r="OD50" s="30"/>
      <c r="OE50" s="30"/>
      <c r="OF50" s="30"/>
      <c r="OG50" s="30"/>
      <c r="OH50" s="30"/>
      <c r="OI50" s="30"/>
      <c r="OJ50" s="30"/>
      <c r="OK50" s="30"/>
      <c r="OL50" s="30"/>
      <c r="OM50" s="30"/>
      <c r="ON50" s="30"/>
      <c r="OO50" s="30"/>
      <c r="OP50" s="30"/>
      <c r="OQ50" s="30"/>
      <c r="OR50" s="30"/>
      <c r="OS50" s="30"/>
      <c r="OT50" s="30"/>
      <c r="OU50" s="30"/>
      <c r="OV50" s="30"/>
      <c r="OW50" s="30"/>
      <c r="OX50" s="30"/>
      <c r="OY50" s="30"/>
      <c r="OZ50" s="30"/>
      <c r="PA50" s="30"/>
      <c r="PB50" s="30"/>
      <c r="PC50" s="30"/>
      <c r="PD50" s="30"/>
      <c r="PE50" s="30"/>
      <c r="PF50" s="30"/>
      <c r="PG50" s="30"/>
      <c r="PH50" s="30"/>
      <c r="PI50" s="30"/>
      <c r="PJ50" s="30"/>
      <c r="PK50" s="30"/>
      <c r="PL50" s="30"/>
      <c r="PM50" s="30"/>
      <c r="PN50" s="30"/>
      <c r="PO50" s="30"/>
      <c r="PP50" s="30"/>
      <c r="PQ50" s="30"/>
      <c r="PR50" s="30"/>
      <c r="PS50" s="30"/>
      <c r="PT50" s="30"/>
      <c r="PU50" s="30"/>
      <c r="PV50" s="30"/>
      <c r="PW50" s="30"/>
      <c r="PX50" s="30"/>
      <c r="PY50" s="30"/>
      <c r="PZ50" s="30"/>
      <c r="QA50" s="30"/>
      <c r="QB50" s="30"/>
      <c r="QC50" s="30"/>
      <c r="QD50" s="30"/>
      <c r="QE50" s="30"/>
      <c r="QF50" s="30"/>
      <c r="QG50" s="30"/>
      <c r="QH50" s="30"/>
      <c r="QI50" s="30"/>
      <c r="QJ50" s="30"/>
      <c r="QK50" s="30"/>
      <c r="QL50" s="30"/>
      <c r="QM50" s="30"/>
      <c r="QN50" s="30"/>
      <c r="QO50" s="30"/>
      <c r="QP50" s="30"/>
      <c r="QQ50" s="30"/>
      <c r="QR50" s="30"/>
      <c r="QS50" s="30"/>
      <c r="QT50" s="30"/>
      <c r="QU50" s="30"/>
      <c r="QV50" s="30"/>
      <c r="QW50" s="30"/>
      <c r="QX50" s="30"/>
      <c r="QY50" s="30"/>
      <c r="QZ50" s="30"/>
      <c r="RA50" s="30"/>
      <c r="RB50" s="30"/>
      <c r="RC50" s="30"/>
      <c r="RD50" s="30"/>
      <c r="RE50" s="30"/>
      <c r="RF50" s="30"/>
      <c r="RG50" s="30"/>
      <c r="RH50" s="30"/>
      <c r="RI50" s="30"/>
      <c r="RJ50" s="30"/>
      <c r="RK50" s="30"/>
      <c r="RL50" s="30"/>
      <c r="RM50" s="30"/>
      <c r="RN50" s="30"/>
      <c r="RO50" s="30"/>
      <c r="RP50" s="30"/>
      <c r="RQ50" s="30"/>
      <c r="RR50" s="30"/>
      <c r="RS50" s="30"/>
      <c r="RT50" s="30"/>
      <c r="RU50" s="30"/>
      <c r="RV50" s="30"/>
      <c r="RW50" s="30"/>
      <c r="RX50" s="30"/>
      <c r="RY50" s="30"/>
      <c r="RZ50" s="30"/>
      <c r="SA50" s="30"/>
      <c r="SB50" s="30"/>
      <c r="SC50" s="30"/>
      <c r="SD50" s="30"/>
      <c r="SE50" s="30"/>
      <c r="SF50" s="30"/>
      <c r="SG50" s="30"/>
      <c r="SH50" s="30"/>
      <c r="SI50" s="30"/>
      <c r="SJ50" s="30"/>
      <c r="SK50" s="30"/>
      <c r="SL50" s="30"/>
      <c r="SM50" s="30"/>
      <c r="SN50" s="30"/>
      <c r="SO50" s="30"/>
      <c r="SP50" s="30"/>
      <c r="SQ50" s="30"/>
      <c r="SR50" s="30"/>
      <c r="SS50" s="30"/>
      <c r="ST50" s="30"/>
      <c r="SU50" s="30"/>
      <c r="SV50" s="30"/>
      <c r="SW50" s="30"/>
      <c r="SX50" s="30"/>
      <c r="SY50" s="30"/>
      <c r="SZ50" s="30"/>
      <c r="TA50" s="30"/>
      <c r="TB50" s="30"/>
      <c r="TC50" s="30"/>
      <c r="TD50" s="30"/>
      <c r="TE50" s="30"/>
      <c r="TF50" s="30"/>
      <c r="TG50" s="30"/>
      <c r="TH50" s="30"/>
      <c r="TI50" s="30"/>
      <c r="TJ50" s="30"/>
      <c r="TK50" s="30"/>
      <c r="TL50" s="30"/>
      <c r="TM50" s="30"/>
      <c r="TN50" s="30"/>
      <c r="TO50" s="30"/>
      <c r="TP50" s="30"/>
      <c r="TQ50" s="30"/>
      <c r="TR50" s="30"/>
      <c r="TS50" s="30"/>
      <c r="TT50" s="30"/>
      <c r="TU50" s="30"/>
      <c r="TV50" s="30"/>
    </row>
    <row r="51" spans="1:542" s="66" customFormat="1" x14ac:dyDescent="0.2">
      <c r="A51" s="67"/>
      <c r="B51" s="67"/>
      <c r="C51" s="68" t="s">
        <v>86</v>
      </c>
      <c r="D51" s="69">
        <f>SUM(D52:D55)</f>
        <v>30850708.219999999</v>
      </c>
      <c r="E51" s="69">
        <f t="shared" ref="E51:G51" si="16">SUM(E52:E55)</f>
        <v>26565302.050000001</v>
      </c>
      <c r="F51" s="69">
        <f t="shared" si="16"/>
        <v>30895081.960000001</v>
      </c>
      <c r="G51" s="35">
        <f t="shared" si="16"/>
        <v>107972238</v>
      </c>
      <c r="H51" s="35">
        <f>SUM(H52:H55)</f>
        <v>29272074</v>
      </c>
      <c r="I51" s="35">
        <f>SUM(I52:I55)</f>
        <v>27755275</v>
      </c>
      <c r="J51" s="35">
        <f t="shared" si="2"/>
        <v>253310679.22999999</v>
      </c>
      <c r="K51" s="29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  <c r="IW51" s="70"/>
      <c r="IX51" s="70"/>
      <c r="IY51" s="70"/>
      <c r="IZ51" s="70"/>
      <c r="JA51" s="70"/>
      <c r="JB51" s="70"/>
      <c r="JC51" s="70"/>
      <c r="JD51" s="70"/>
      <c r="JE51" s="70"/>
      <c r="JF51" s="70"/>
      <c r="JG51" s="70"/>
      <c r="JH51" s="70"/>
      <c r="JI51" s="70"/>
      <c r="JJ51" s="70"/>
      <c r="JK51" s="70"/>
      <c r="JL51" s="70"/>
      <c r="JM51" s="70"/>
      <c r="JN51" s="70"/>
      <c r="JO51" s="70"/>
      <c r="JP51" s="70"/>
      <c r="JQ51" s="70"/>
      <c r="JR51" s="70"/>
      <c r="JS51" s="70"/>
      <c r="JT51" s="70"/>
      <c r="JU51" s="70"/>
      <c r="JV51" s="70"/>
      <c r="JW51" s="70"/>
      <c r="JX51" s="70"/>
      <c r="JY51" s="70"/>
      <c r="JZ51" s="70"/>
      <c r="KA51" s="70"/>
      <c r="KB51" s="70"/>
      <c r="KC51" s="70"/>
      <c r="KD51" s="70"/>
      <c r="KE51" s="70"/>
      <c r="KF51" s="70"/>
      <c r="KG51" s="70"/>
      <c r="KH51" s="70"/>
      <c r="KI51" s="70"/>
      <c r="KJ51" s="70"/>
      <c r="KK51" s="70"/>
      <c r="KL51" s="70"/>
      <c r="KM51" s="70"/>
      <c r="KN51" s="70"/>
      <c r="KO51" s="70"/>
      <c r="KP51" s="70"/>
      <c r="KQ51" s="70"/>
      <c r="KR51" s="70"/>
      <c r="KS51" s="70"/>
      <c r="KT51" s="70"/>
      <c r="KU51" s="70"/>
      <c r="KV51" s="70"/>
      <c r="KW51" s="70"/>
      <c r="KX51" s="70"/>
      <c r="KY51" s="70"/>
      <c r="KZ51" s="70"/>
      <c r="LA51" s="70"/>
      <c r="LB51" s="70"/>
      <c r="LC51" s="70"/>
      <c r="LD51" s="70"/>
      <c r="LE51" s="70"/>
      <c r="LF51" s="70"/>
      <c r="LG51" s="70"/>
      <c r="LH51" s="70"/>
      <c r="LI51" s="70"/>
      <c r="LJ51" s="70"/>
      <c r="LK51" s="70"/>
      <c r="LL51" s="70"/>
      <c r="LM51" s="70"/>
      <c r="LN51" s="70"/>
      <c r="LO51" s="70"/>
      <c r="LP51" s="70"/>
      <c r="LQ51" s="70"/>
      <c r="LR51" s="70"/>
      <c r="LS51" s="70"/>
      <c r="LT51" s="70"/>
      <c r="LU51" s="70"/>
      <c r="LV51" s="70"/>
      <c r="LW51" s="70"/>
      <c r="LX51" s="70"/>
      <c r="LY51" s="70"/>
      <c r="LZ51" s="70"/>
      <c r="MA51" s="70"/>
      <c r="MB51" s="70"/>
      <c r="MC51" s="70"/>
      <c r="MD51" s="70"/>
      <c r="ME51" s="70"/>
      <c r="MF51" s="70"/>
      <c r="MG51" s="70"/>
      <c r="MH51" s="70"/>
      <c r="MI51" s="70"/>
      <c r="MJ51" s="70"/>
      <c r="MK51" s="70"/>
      <c r="ML51" s="70"/>
      <c r="MM51" s="70"/>
      <c r="MN51" s="70"/>
      <c r="MO51" s="70"/>
      <c r="MP51" s="70"/>
      <c r="MQ51" s="70"/>
      <c r="MR51" s="70"/>
      <c r="MS51" s="70"/>
      <c r="MT51" s="70"/>
      <c r="MU51" s="70"/>
      <c r="MV51" s="70"/>
      <c r="MW51" s="70"/>
      <c r="MX51" s="70"/>
      <c r="MY51" s="70"/>
      <c r="MZ51" s="70"/>
      <c r="NA51" s="70"/>
      <c r="NB51" s="70"/>
      <c r="NC51" s="70"/>
      <c r="ND51" s="70"/>
      <c r="NE51" s="70"/>
      <c r="NF51" s="70"/>
      <c r="NG51" s="70"/>
      <c r="NH51" s="70"/>
      <c r="NI51" s="70"/>
      <c r="NJ51" s="70"/>
      <c r="NK51" s="70"/>
      <c r="NL51" s="70"/>
      <c r="NM51" s="70"/>
      <c r="NN51" s="70"/>
      <c r="NO51" s="70"/>
      <c r="NP51" s="70"/>
      <c r="NQ51" s="70"/>
      <c r="NR51" s="70"/>
      <c r="NS51" s="70"/>
      <c r="NT51" s="70"/>
      <c r="NU51" s="70"/>
      <c r="NV51" s="70"/>
      <c r="NW51" s="70"/>
      <c r="NX51" s="70"/>
      <c r="NY51" s="70"/>
      <c r="NZ51" s="70"/>
      <c r="OA51" s="70"/>
      <c r="OB51" s="70"/>
      <c r="OC51" s="70"/>
      <c r="OD51" s="70"/>
      <c r="OE51" s="70"/>
      <c r="OF51" s="70"/>
      <c r="OG51" s="70"/>
      <c r="OH51" s="70"/>
      <c r="OI51" s="70"/>
      <c r="OJ51" s="70"/>
      <c r="OK51" s="70"/>
      <c r="OL51" s="70"/>
      <c r="OM51" s="70"/>
      <c r="ON51" s="70"/>
      <c r="OO51" s="70"/>
      <c r="OP51" s="70"/>
      <c r="OQ51" s="70"/>
      <c r="OR51" s="70"/>
      <c r="OS51" s="70"/>
      <c r="OT51" s="70"/>
      <c r="OU51" s="70"/>
      <c r="OV51" s="70"/>
      <c r="OW51" s="70"/>
      <c r="OX51" s="70"/>
      <c r="OY51" s="70"/>
      <c r="OZ51" s="70"/>
      <c r="PA51" s="70"/>
      <c r="PB51" s="70"/>
      <c r="PC51" s="70"/>
      <c r="PD51" s="70"/>
      <c r="PE51" s="70"/>
      <c r="PF51" s="70"/>
      <c r="PG51" s="70"/>
      <c r="PH51" s="70"/>
      <c r="PI51" s="70"/>
      <c r="PJ51" s="70"/>
      <c r="PK51" s="70"/>
      <c r="PL51" s="70"/>
      <c r="PM51" s="70"/>
      <c r="PN51" s="70"/>
      <c r="PO51" s="70"/>
      <c r="PP51" s="70"/>
      <c r="PQ51" s="70"/>
      <c r="PR51" s="70"/>
      <c r="PS51" s="70"/>
      <c r="PT51" s="70"/>
      <c r="PU51" s="70"/>
      <c r="PV51" s="70"/>
      <c r="PW51" s="70"/>
      <c r="PX51" s="70"/>
      <c r="PY51" s="70"/>
      <c r="PZ51" s="70"/>
      <c r="QA51" s="70"/>
      <c r="QB51" s="70"/>
      <c r="QC51" s="70"/>
      <c r="QD51" s="70"/>
      <c r="QE51" s="70"/>
      <c r="QF51" s="70"/>
      <c r="QG51" s="70"/>
      <c r="QH51" s="70"/>
      <c r="QI51" s="70"/>
      <c r="QJ51" s="70"/>
      <c r="QK51" s="70"/>
      <c r="QL51" s="70"/>
      <c r="QM51" s="70"/>
      <c r="QN51" s="70"/>
      <c r="QO51" s="70"/>
      <c r="QP51" s="70"/>
      <c r="QQ51" s="70"/>
      <c r="QR51" s="70"/>
      <c r="QS51" s="70"/>
      <c r="QT51" s="70"/>
      <c r="QU51" s="70"/>
      <c r="QV51" s="70"/>
      <c r="QW51" s="70"/>
      <c r="QX51" s="70"/>
      <c r="QY51" s="70"/>
      <c r="QZ51" s="70"/>
      <c r="RA51" s="70"/>
      <c r="RB51" s="70"/>
      <c r="RC51" s="70"/>
      <c r="RD51" s="70"/>
      <c r="RE51" s="70"/>
      <c r="RF51" s="70"/>
      <c r="RG51" s="70"/>
      <c r="RH51" s="70"/>
      <c r="RI51" s="70"/>
      <c r="RJ51" s="70"/>
      <c r="RK51" s="70"/>
      <c r="RL51" s="70"/>
      <c r="RM51" s="70"/>
      <c r="RN51" s="70"/>
      <c r="RO51" s="70"/>
      <c r="RP51" s="70"/>
      <c r="RQ51" s="70"/>
      <c r="RR51" s="70"/>
      <c r="RS51" s="70"/>
      <c r="RT51" s="70"/>
      <c r="RU51" s="70"/>
      <c r="RV51" s="70"/>
      <c r="RW51" s="70"/>
      <c r="RX51" s="70"/>
      <c r="RY51" s="70"/>
      <c r="RZ51" s="70"/>
      <c r="SA51" s="70"/>
      <c r="SB51" s="70"/>
      <c r="SC51" s="70"/>
      <c r="SD51" s="70"/>
      <c r="SE51" s="70"/>
      <c r="SF51" s="70"/>
      <c r="SG51" s="70"/>
      <c r="SH51" s="70"/>
      <c r="SI51" s="70"/>
      <c r="SJ51" s="70"/>
      <c r="SK51" s="70"/>
      <c r="SL51" s="70"/>
      <c r="SM51" s="70"/>
      <c r="SN51" s="70"/>
      <c r="SO51" s="70"/>
      <c r="SP51" s="70"/>
      <c r="SQ51" s="70"/>
      <c r="SR51" s="70"/>
      <c r="SS51" s="70"/>
      <c r="ST51" s="70"/>
      <c r="SU51" s="70"/>
      <c r="SV51" s="70"/>
      <c r="SW51" s="70"/>
      <c r="SX51" s="70"/>
      <c r="SY51" s="70"/>
      <c r="SZ51" s="70"/>
      <c r="TA51" s="70"/>
      <c r="TB51" s="70"/>
      <c r="TC51" s="70"/>
      <c r="TD51" s="70"/>
      <c r="TE51" s="70"/>
      <c r="TF51" s="70"/>
      <c r="TG51" s="70"/>
      <c r="TH51" s="70"/>
      <c r="TI51" s="70"/>
      <c r="TJ51" s="70"/>
      <c r="TK51" s="70"/>
      <c r="TL51" s="70"/>
      <c r="TM51" s="70"/>
      <c r="TN51" s="70"/>
      <c r="TO51" s="70"/>
      <c r="TP51" s="70"/>
      <c r="TQ51" s="70"/>
      <c r="TR51" s="70"/>
      <c r="TS51" s="70"/>
      <c r="TT51" s="70"/>
      <c r="TU51" s="70"/>
      <c r="TV51" s="70"/>
    </row>
    <row r="52" spans="1:542" s="71" customFormat="1" x14ac:dyDescent="0.2">
      <c r="A52" s="32" t="s">
        <v>12</v>
      </c>
      <c r="B52" s="32" t="s">
        <v>87</v>
      </c>
      <c r="C52" s="33" t="s">
        <v>88</v>
      </c>
      <c r="D52" s="34">
        <v>4039549</v>
      </c>
      <c r="E52" s="35">
        <v>4396181</v>
      </c>
      <c r="F52" s="35">
        <v>5071713</v>
      </c>
      <c r="G52" s="35">
        <v>4340224</v>
      </c>
      <c r="H52" s="35">
        <v>4108556</v>
      </c>
      <c r="I52" s="35">
        <v>4147016</v>
      </c>
      <c r="J52" s="35">
        <f t="shared" si="2"/>
        <v>26103239</v>
      </c>
      <c r="K52" s="29"/>
      <c r="L52" s="30"/>
      <c r="M52" s="30"/>
      <c r="N52" s="30"/>
      <c r="O52" s="30"/>
      <c r="P52" s="30"/>
    </row>
    <row r="53" spans="1:542" s="71" customFormat="1" x14ac:dyDescent="0.2">
      <c r="A53" s="32" t="s">
        <v>89</v>
      </c>
      <c r="B53" s="32" t="s">
        <v>87</v>
      </c>
      <c r="C53" s="33" t="s">
        <v>90</v>
      </c>
      <c r="D53" s="34">
        <v>352989</v>
      </c>
      <c r="E53" s="35">
        <v>398755</v>
      </c>
      <c r="F53" s="35">
        <v>317090</v>
      </c>
      <c r="G53" s="35">
        <v>430376</v>
      </c>
      <c r="H53" s="35">
        <v>412554</v>
      </c>
      <c r="I53" s="35">
        <v>348270</v>
      </c>
      <c r="J53" s="35">
        <f t="shared" si="2"/>
        <v>2260034</v>
      </c>
      <c r="K53" s="12"/>
    </row>
    <row r="54" spans="1:542" s="71" customFormat="1" x14ac:dyDescent="0.2">
      <c r="A54" s="32" t="s">
        <v>12</v>
      </c>
      <c r="B54" s="32" t="s">
        <v>87</v>
      </c>
      <c r="C54" s="33" t="s">
        <v>91</v>
      </c>
      <c r="D54" s="34">
        <v>1417062</v>
      </c>
      <c r="E54" s="35">
        <v>1616632</v>
      </c>
      <c r="F54" s="35">
        <v>2274535</v>
      </c>
      <c r="G54" s="35">
        <v>1625740</v>
      </c>
      <c r="H54" s="35">
        <v>2641026</v>
      </c>
      <c r="I54" s="35">
        <v>2171735</v>
      </c>
      <c r="J54" s="35">
        <f t="shared" si="2"/>
        <v>11746730</v>
      </c>
      <c r="K54" s="12"/>
    </row>
    <row r="55" spans="1:542" s="72" customFormat="1" x14ac:dyDescent="0.2">
      <c r="A55" s="32" t="s">
        <v>92</v>
      </c>
      <c r="B55" s="32" t="s">
        <v>93</v>
      </c>
      <c r="C55" s="33" t="s">
        <v>94</v>
      </c>
      <c r="D55" s="34">
        <f>5508320.29+19532787.93</f>
        <v>25041108.219999999</v>
      </c>
      <c r="E55" s="35">
        <f>848974.57+19304759.48</f>
        <v>20153734.050000001</v>
      </c>
      <c r="F55" s="35">
        <f>990282.67+22241461.29</f>
        <v>23231743.960000001</v>
      </c>
      <c r="G55" s="35">
        <v>101575898</v>
      </c>
      <c r="H55" s="35">
        <v>22109938</v>
      </c>
      <c r="I55" s="35">
        <v>21088254</v>
      </c>
      <c r="J55" s="35">
        <f t="shared" si="2"/>
        <v>213200676.22999999</v>
      </c>
      <c r="K55" s="12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  <c r="IW55" s="71"/>
      <c r="IX55" s="71"/>
      <c r="IY55" s="71"/>
      <c r="IZ55" s="71"/>
      <c r="JA55" s="71"/>
      <c r="JB55" s="71"/>
      <c r="JC55" s="71"/>
      <c r="JD55" s="71"/>
      <c r="JE55" s="71"/>
      <c r="JF55" s="71"/>
      <c r="JG55" s="71"/>
      <c r="JH55" s="71"/>
      <c r="JI55" s="71"/>
      <c r="JJ55" s="71"/>
      <c r="JK55" s="71"/>
      <c r="JL55" s="71"/>
      <c r="JM55" s="71"/>
      <c r="JN55" s="71"/>
      <c r="JO55" s="71"/>
      <c r="JP55" s="71"/>
      <c r="JQ55" s="71"/>
      <c r="JR55" s="71"/>
      <c r="JS55" s="71"/>
      <c r="JT55" s="71"/>
      <c r="JU55" s="71"/>
      <c r="JV55" s="71"/>
      <c r="JW55" s="71"/>
      <c r="JX55" s="71"/>
      <c r="JY55" s="71"/>
      <c r="JZ55" s="71"/>
      <c r="KA55" s="71"/>
      <c r="KB55" s="71"/>
      <c r="KC55" s="71"/>
      <c r="KD55" s="71"/>
      <c r="KE55" s="71"/>
      <c r="KF55" s="71"/>
      <c r="KG55" s="71"/>
      <c r="KH55" s="71"/>
      <c r="KI55" s="71"/>
      <c r="KJ55" s="71"/>
      <c r="KK55" s="71"/>
      <c r="KL55" s="71"/>
      <c r="KM55" s="71"/>
      <c r="KN55" s="71"/>
      <c r="KO55" s="71"/>
      <c r="KP55" s="71"/>
      <c r="KQ55" s="71"/>
      <c r="KR55" s="71"/>
      <c r="KS55" s="71"/>
      <c r="KT55" s="71"/>
      <c r="KU55" s="71"/>
      <c r="KV55" s="71"/>
      <c r="KW55" s="71"/>
      <c r="KX55" s="71"/>
      <c r="KY55" s="71"/>
      <c r="KZ55" s="71"/>
      <c r="LA55" s="71"/>
      <c r="LB55" s="71"/>
      <c r="LC55" s="71"/>
      <c r="LD55" s="71"/>
      <c r="LE55" s="71"/>
      <c r="LF55" s="71"/>
      <c r="LG55" s="71"/>
      <c r="LH55" s="71"/>
      <c r="LI55" s="71"/>
      <c r="LJ55" s="71"/>
      <c r="LK55" s="71"/>
      <c r="LL55" s="71"/>
      <c r="LM55" s="71"/>
      <c r="LN55" s="71"/>
      <c r="LO55" s="71"/>
      <c r="LP55" s="71"/>
      <c r="LQ55" s="71"/>
      <c r="LR55" s="71"/>
      <c r="LS55" s="71"/>
      <c r="LT55" s="71"/>
      <c r="LU55" s="71"/>
      <c r="LV55" s="71"/>
      <c r="LW55" s="71"/>
      <c r="LX55" s="71"/>
      <c r="LY55" s="71"/>
      <c r="LZ55" s="71"/>
      <c r="MA55" s="71"/>
      <c r="MB55" s="71"/>
      <c r="MC55" s="71"/>
      <c r="MD55" s="71"/>
      <c r="ME55" s="71"/>
      <c r="MF55" s="71"/>
      <c r="MG55" s="71"/>
      <c r="MH55" s="71"/>
      <c r="MI55" s="71"/>
      <c r="MJ55" s="71"/>
      <c r="MK55" s="71"/>
      <c r="ML55" s="71"/>
      <c r="MM55" s="71"/>
      <c r="MN55" s="71"/>
      <c r="MO55" s="71"/>
      <c r="MP55" s="71"/>
      <c r="MQ55" s="71"/>
      <c r="MR55" s="71"/>
      <c r="MS55" s="71"/>
      <c r="MT55" s="71"/>
      <c r="MU55" s="71"/>
      <c r="MV55" s="71"/>
      <c r="MW55" s="71"/>
      <c r="MX55" s="71"/>
      <c r="MY55" s="71"/>
      <c r="MZ55" s="71"/>
      <c r="NA55" s="71"/>
      <c r="NB55" s="71"/>
      <c r="NC55" s="71"/>
      <c r="ND55" s="71"/>
      <c r="NE55" s="71"/>
      <c r="NF55" s="71"/>
      <c r="NG55" s="71"/>
      <c r="NH55" s="71"/>
      <c r="NI55" s="71"/>
      <c r="NJ55" s="71"/>
      <c r="NK55" s="71"/>
      <c r="NL55" s="71"/>
      <c r="NM55" s="71"/>
      <c r="NN55" s="71"/>
      <c r="NO55" s="71"/>
      <c r="NP55" s="71"/>
      <c r="NQ55" s="71"/>
      <c r="NR55" s="71"/>
      <c r="NS55" s="71"/>
      <c r="NT55" s="71"/>
      <c r="NU55" s="71"/>
      <c r="NV55" s="71"/>
      <c r="NW55" s="71"/>
      <c r="NX55" s="71"/>
      <c r="NY55" s="71"/>
      <c r="NZ55" s="71"/>
      <c r="OA55" s="71"/>
      <c r="OB55" s="71"/>
      <c r="OC55" s="71"/>
      <c r="OD55" s="71"/>
      <c r="OE55" s="71"/>
      <c r="OF55" s="71"/>
      <c r="OG55" s="71"/>
      <c r="OH55" s="71"/>
      <c r="OI55" s="71"/>
      <c r="OJ55" s="71"/>
      <c r="OK55" s="71"/>
      <c r="OL55" s="71"/>
      <c r="OM55" s="71"/>
      <c r="ON55" s="71"/>
      <c r="OO55" s="71"/>
      <c r="OP55" s="71"/>
      <c r="OQ55" s="71"/>
      <c r="OR55" s="71"/>
      <c r="OS55" s="71"/>
      <c r="OT55" s="71"/>
      <c r="OU55" s="71"/>
      <c r="OV55" s="71"/>
      <c r="OW55" s="71"/>
      <c r="OX55" s="71"/>
      <c r="OY55" s="71"/>
      <c r="OZ55" s="71"/>
      <c r="PA55" s="71"/>
      <c r="PB55" s="71"/>
      <c r="PC55" s="71"/>
      <c r="PD55" s="71"/>
      <c r="PE55" s="71"/>
      <c r="PF55" s="71"/>
      <c r="PG55" s="71"/>
      <c r="PH55" s="71"/>
      <c r="PI55" s="71"/>
      <c r="PJ55" s="71"/>
      <c r="PK55" s="71"/>
      <c r="PL55" s="71"/>
      <c r="PM55" s="71"/>
      <c r="PN55" s="71"/>
      <c r="PO55" s="71"/>
      <c r="PP55" s="71"/>
      <c r="PQ55" s="71"/>
      <c r="PR55" s="71"/>
      <c r="PS55" s="71"/>
      <c r="PT55" s="71"/>
      <c r="PU55" s="71"/>
      <c r="PV55" s="71"/>
      <c r="PW55" s="71"/>
      <c r="PX55" s="71"/>
      <c r="PY55" s="71"/>
      <c r="PZ55" s="71"/>
      <c r="QA55" s="71"/>
      <c r="QB55" s="71"/>
      <c r="QC55" s="71"/>
      <c r="QD55" s="71"/>
      <c r="QE55" s="71"/>
      <c r="QF55" s="71"/>
      <c r="QG55" s="71"/>
      <c r="QH55" s="71"/>
      <c r="QI55" s="71"/>
      <c r="QJ55" s="71"/>
      <c r="QK55" s="71"/>
      <c r="QL55" s="71"/>
      <c r="QM55" s="71"/>
      <c r="QN55" s="71"/>
      <c r="QO55" s="71"/>
      <c r="QP55" s="71"/>
      <c r="QQ55" s="71"/>
      <c r="QR55" s="71"/>
      <c r="QS55" s="71"/>
      <c r="QT55" s="71"/>
      <c r="QU55" s="71"/>
      <c r="QV55" s="71"/>
      <c r="QW55" s="71"/>
      <c r="QX55" s="71"/>
      <c r="QY55" s="71"/>
      <c r="QZ55" s="71"/>
      <c r="RA55" s="71"/>
      <c r="RB55" s="71"/>
      <c r="RC55" s="71"/>
      <c r="RD55" s="71"/>
      <c r="RE55" s="71"/>
      <c r="RF55" s="71"/>
      <c r="RG55" s="71"/>
      <c r="RH55" s="71"/>
      <c r="RI55" s="71"/>
      <c r="RJ55" s="71"/>
      <c r="RK55" s="71"/>
      <c r="RL55" s="71"/>
      <c r="RM55" s="71"/>
      <c r="RN55" s="71"/>
      <c r="RO55" s="71"/>
      <c r="RP55" s="71"/>
      <c r="RQ55" s="71"/>
      <c r="RR55" s="71"/>
      <c r="RS55" s="71"/>
      <c r="RT55" s="71"/>
      <c r="RU55" s="71"/>
      <c r="RV55" s="71"/>
      <c r="RW55" s="71"/>
      <c r="RX55" s="71"/>
      <c r="RY55" s="71"/>
      <c r="RZ55" s="71"/>
      <c r="SA55" s="71"/>
      <c r="SB55" s="71"/>
      <c r="SC55" s="71"/>
      <c r="SD55" s="71"/>
      <c r="SE55" s="71"/>
      <c r="SF55" s="71"/>
      <c r="SG55" s="71"/>
      <c r="SH55" s="71"/>
      <c r="SI55" s="71"/>
      <c r="SJ55" s="71"/>
      <c r="SK55" s="71"/>
      <c r="SL55" s="71"/>
      <c r="SM55" s="71"/>
      <c r="SN55" s="71"/>
      <c r="SO55" s="71"/>
      <c r="SP55" s="71"/>
      <c r="SQ55" s="71"/>
      <c r="SR55" s="71"/>
      <c r="SS55" s="71"/>
      <c r="ST55" s="71"/>
      <c r="SU55" s="71"/>
      <c r="SV55" s="71"/>
      <c r="SW55" s="71"/>
      <c r="SX55" s="71"/>
      <c r="SY55" s="71"/>
      <c r="SZ55" s="71"/>
      <c r="TA55" s="71"/>
      <c r="TB55" s="71"/>
      <c r="TC55" s="71"/>
      <c r="TD55" s="71"/>
      <c r="TE55" s="71"/>
      <c r="TF55" s="71"/>
      <c r="TG55" s="71"/>
      <c r="TH55" s="71"/>
      <c r="TI55" s="71"/>
      <c r="TJ55" s="71"/>
      <c r="TK55" s="71"/>
      <c r="TL55" s="71"/>
      <c r="TM55" s="71"/>
      <c r="TN55" s="71"/>
      <c r="TO55" s="71"/>
      <c r="TP55" s="71"/>
      <c r="TQ55" s="71"/>
      <c r="TR55" s="71"/>
      <c r="TS55" s="71"/>
      <c r="TT55" s="71"/>
      <c r="TU55" s="71"/>
      <c r="TV55" s="71"/>
    </row>
    <row r="56" spans="1:542" s="66" customFormat="1" x14ac:dyDescent="0.2">
      <c r="A56" s="67"/>
      <c r="B56" s="67"/>
      <c r="C56" s="68" t="s">
        <v>95</v>
      </c>
      <c r="D56" s="63">
        <f t="shared" ref="D56:G56" si="17">SUM(D57)</f>
        <v>0</v>
      </c>
      <c r="E56" s="63">
        <f t="shared" si="17"/>
        <v>0</v>
      </c>
      <c r="F56" s="63">
        <f t="shared" si="17"/>
        <v>0</v>
      </c>
      <c r="G56" s="63">
        <f t="shared" si="17"/>
        <v>0</v>
      </c>
      <c r="H56" s="63">
        <f>SUM(H57)</f>
        <v>3194727</v>
      </c>
      <c r="I56" s="63">
        <f>SUM(I57)</f>
        <v>0</v>
      </c>
      <c r="J56" s="35">
        <f t="shared" si="2"/>
        <v>3194727</v>
      </c>
      <c r="K56" s="29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70"/>
      <c r="IV56" s="70"/>
      <c r="IW56" s="70"/>
      <c r="IX56" s="70"/>
      <c r="IY56" s="70"/>
      <c r="IZ56" s="70"/>
      <c r="JA56" s="70"/>
      <c r="JB56" s="70"/>
      <c r="JC56" s="70"/>
      <c r="JD56" s="70"/>
      <c r="JE56" s="70"/>
      <c r="JF56" s="70"/>
      <c r="JG56" s="70"/>
      <c r="JH56" s="70"/>
      <c r="JI56" s="70"/>
      <c r="JJ56" s="70"/>
      <c r="JK56" s="70"/>
      <c r="JL56" s="70"/>
      <c r="JM56" s="70"/>
      <c r="JN56" s="70"/>
      <c r="JO56" s="70"/>
      <c r="JP56" s="70"/>
      <c r="JQ56" s="70"/>
      <c r="JR56" s="70"/>
      <c r="JS56" s="70"/>
      <c r="JT56" s="70"/>
      <c r="JU56" s="70"/>
      <c r="JV56" s="70"/>
      <c r="JW56" s="70"/>
      <c r="JX56" s="70"/>
      <c r="JY56" s="70"/>
      <c r="JZ56" s="70"/>
      <c r="KA56" s="70"/>
      <c r="KB56" s="70"/>
      <c r="KC56" s="70"/>
      <c r="KD56" s="70"/>
      <c r="KE56" s="70"/>
      <c r="KF56" s="70"/>
      <c r="KG56" s="70"/>
      <c r="KH56" s="70"/>
      <c r="KI56" s="70"/>
      <c r="KJ56" s="70"/>
      <c r="KK56" s="70"/>
      <c r="KL56" s="70"/>
      <c r="KM56" s="70"/>
      <c r="KN56" s="70"/>
      <c r="KO56" s="70"/>
      <c r="KP56" s="70"/>
      <c r="KQ56" s="70"/>
      <c r="KR56" s="70"/>
      <c r="KS56" s="70"/>
      <c r="KT56" s="70"/>
      <c r="KU56" s="70"/>
      <c r="KV56" s="70"/>
      <c r="KW56" s="70"/>
      <c r="KX56" s="70"/>
      <c r="KY56" s="70"/>
      <c r="KZ56" s="70"/>
      <c r="LA56" s="70"/>
      <c r="LB56" s="70"/>
      <c r="LC56" s="70"/>
      <c r="LD56" s="70"/>
      <c r="LE56" s="70"/>
      <c r="LF56" s="70"/>
      <c r="LG56" s="70"/>
      <c r="LH56" s="70"/>
      <c r="LI56" s="70"/>
      <c r="LJ56" s="70"/>
      <c r="LK56" s="70"/>
      <c r="LL56" s="70"/>
      <c r="LM56" s="70"/>
      <c r="LN56" s="70"/>
      <c r="LO56" s="70"/>
      <c r="LP56" s="70"/>
      <c r="LQ56" s="70"/>
      <c r="LR56" s="70"/>
      <c r="LS56" s="70"/>
      <c r="LT56" s="70"/>
      <c r="LU56" s="70"/>
      <c r="LV56" s="70"/>
      <c r="LW56" s="70"/>
      <c r="LX56" s="70"/>
      <c r="LY56" s="70"/>
      <c r="LZ56" s="70"/>
      <c r="MA56" s="70"/>
      <c r="MB56" s="70"/>
      <c r="MC56" s="70"/>
      <c r="MD56" s="70"/>
      <c r="ME56" s="70"/>
      <c r="MF56" s="70"/>
      <c r="MG56" s="70"/>
      <c r="MH56" s="70"/>
      <c r="MI56" s="70"/>
      <c r="MJ56" s="70"/>
      <c r="MK56" s="70"/>
      <c r="ML56" s="70"/>
      <c r="MM56" s="70"/>
      <c r="MN56" s="70"/>
      <c r="MO56" s="70"/>
      <c r="MP56" s="70"/>
      <c r="MQ56" s="70"/>
      <c r="MR56" s="70"/>
      <c r="MS56" s="70"/>
      <c r="MT56" s="70"/>
      <c r="MU56" s="70"/>
      <c r="MV56" s="70"/>
      <c r="MW56" s="70"/>
      <c r="MX56" s="70"/>
      <c r="MY56" s="70"/>
      <c r="MZ56" s="70"/>
      <c r="NA56" s="70"/>
      <c r="NB56" s="70"/>
      <c r="NC56" s="70"/>
      <c r="ND56" s="70"/>
      <c r="NE56" s="70"/>
      <c r="NF56" s="70"/>
      <c r="NG56" s="70"/>
      <c r="NH56" s="70"/>
      <c r="NI56" s="70"/>
      <c r="NJ56" s="70"/>
      <c r="NK56" s="70"/>
      <c r="NL56" s="70"/>
      <c r="NM56" s="70"/>
      <c r="NN56" s="70"/>
      <c r="NO56" s="70"/>
      <c r="NP56" s="70"/>
      <c r="NQ56" s="70"/>
      <c r="NR56" s="70"/>
      <c r="NS56" s="70"/>
      <c r="NT56" s="70"/>
      <c r="NU56" s="70"/>
      <c r="NV56" s="70"/>
      <c r="NW56" s="70"/>
      <c r="NX56" s="70"/>
      <c r="NY56" s="70"/>
      <c r="NZ56" s="70"/>
      <c r="OA56" s="70"/>
      <c r="OB56" s="70"/>
      <c r="OC56" s="70"/>
      <c r="OD56" s="70"/>
      <c r="OE56" s="70"/>
      <c r="OF56" s="70"/>
      <c r="OG56" s="70"/>
      <c r="OH56" s="70"/>
      <c r="OI56" s="70"/>
      <c r="OJ56" s="70"/>
      <c r="OK56" s="70"/>
      <c r="OL56" s="70"/>
      <c r="OM56" s="70"/>
      <c r="ON56" s="70"/>
      <c r="OO56" s="70"/>
      <c r="OP56" s="70"/>
      <c r="OQ56" s="70"/>
      <c r="OR56" s="70"/>
      <c r="OS56" s="70"/>
      <c r="OT56" s="70"/>
      <c r="OU56" s="70"/>
      <c r="OV56" s="70"/>
      <c r="OW56" s="70"/>
      <c r="OX56" s="70"/>
      <c r="OY56" s="70"/>
      <c r="OZ56" s="70"/>
      <c r="PA56" s="70"/>
      <c r="PB56" s="70"/>
      <c r="PC56" s="70"/>
      <c r="PD56" s="70"/>
      <c r="PE56" s="70"/>
      <c r="PF56" s="70"/>
      <c r="PG56" s="70"/>
      <c r="PH56" s="70"/>
      <c r="PI56" s="70"/>
      <c r="PJ56" s="70"/>
      <c r="PK56" s="70"/>
      <c r="PL56" s="70"/>
      <c r="PM56" s="70"/>
      <c r="PN56" s="70"/>
      <c r="PO56" s="70"/>
      <c r="PP56" s="70"/>
      <c r="PQ56" s="70"/>
      <c r="PR56" s="70"/>
      <c r="PS56" s="70"/>
      <c r="PT56" s="70"/>
      <c r="PU56" s="70"/>
      <c r="PV56" s="70"/>
      <c r="PW56" s="70"/>
      <c r="PX56" s="70"/>
      <c r="PY56" s="70"/>
      <c r="PZ56" s="70"/>
      <c r="QA56" s="70"/>
      <c r="QB56" s="70"/>
      <c r="QC56" s="70"/>
      <c r="QD56" s="70"/>
      <c r="QE56" s="70"/>
      <c r="QF56" s="70"/>
      <c r="QG56" s="70"/>
      <c r="QH56" s="70"/>
      <c r="QI56" s="70"/>
      <c r="QJ56" s="70"/>
      <c r="QK56" s="70"/>
      <c r="QL56" s="70"/>
      <c r="QM56" s="70"/>
      <c r="QN56" s="70"/>
      <c r="QO56" s="70"/>
      <c r="QP56" s="70"/>
      <c r="QQ56" s="70"/>
      <c r="QR56" s="70"/>
      <c r="QS56" s="70"/>
      <c r="QT56" s="70"/>
      <c r="QU56" s="70"/>
      <c r="QV56" s="70"/>
      <c r="QW56" s="70"/>
      <c r="QX56" s="70"/>
      <c r="QY56" s="70"/>
      <c r="QZ56" s="70"/>
      <c r="RA56" s="70"/>
      <c r="RB56" s="70"/>
      <c r="RC56" s="70"/>
      <c r="RD56" s="70"/>
      <c r="RE56" s="70"/>
      <c r="RF56" s="70"/>
      <c r="RG56" s="70"/>
      <c r="RH56" s="70"/>
      <c r="RI56" s="70"/>
      <c r="RJ56" s="70"/>
      <c r="RK56" s="70"/>
      <c r="RL56" s="70"/>
      <c r="RM56" s="70"/>
      <c r="RN56" s="70"/>
      <c r="RO56" s="70"/>
      <c r="RP56" s="70"/>
      <c r="RQ56" s="70"/>
      <c r="RR56" s="70"/>
      <c r="RS56" s="70"/>
      <c r="RT56" s="70"/>
      <c r="RU56" s="70"/>
      <c r="RV56" s="70"/>
      <c r="RW56" s="70"/>
      <c r="RX56" s="70"/>
      <c r="RY56" s="70"/>
      <c r="RZ56" s="70"/>
      <c r="SA56" s="70"/>
      <c r="SB56" s="70"/>
      <c r="SC56" s="70"/>
      <c r="SD56" s="70"/>
      <c r="SE56" s="70"/>
      <c r="SF56" s="70"/>
      <c r="SG56" s="70"/>
      <c r="SH56" s="70"/>
      <c r="SI56" s="70"/>
      <c r="SJ56" s="70"/>
      <c r="SK56" s="70"/>
      <c r="SL56" s="70"/>
      <c r="SM56" s="70"/>
      <c r="SN56" s="70"/>
      <c r="SO56" s="70"/>
      <c r="SP56" s="70"/>
      <c r="SQ56" s="70"/>
      <c r="SR56" s="70"/>
      <c r="SS56" s="70"/>
      <c r="ST56" s="70"/>
      <c r="SU56" s="70"/>
      <c r="SV56" s="70"/>
      <c r="SW56" s="70"/>
      <c r="SX56" s="70"/>
      <c r="SY56" s="70"/>
      <c r="SZ56" s="70"/>
      <c r="TA56" s="70"/>
      <c r="TB56" s="70"/>
      <c r="TC56" s="70"/>
      <c r="TD56" s="70"/>
      <c r="TE56" s="70"/>
      <c r="TF56" s="70"/>
      <c r="TG56" s="70"/>
      <c r="TH56" s="70"/>
      <c r="TI56" s="70"/>
      <c r="TJ56" s="70"/>
      <c r="TK56" s="70"/>
      <c r="TL56" s="70"/>
      <c r="TM56" s="70"/>
      <c r="TN56" s="70"/>
      <c r="TO56" s="70"/>
      <c r="TP56" s="70"/>
      <c r="TQ56" s="70"/>
      <c r="TR56" s="70"/>
      <c r="TS56" s="70"/>
      <c r="TT56" s="70"/>
      <c r="TU56" s="70"/>
      <c r="TV56" s="70"/>
    </row>
    <row r="57" spans="1:542" s="72" customFormat="1" x14ac:dyDescent="0.2">
      <c r="A57" s="32" t="s">
        <v>12</v>
      </c>
      <c r="B57" s="32" t="s">
        <v>96</v>
      </c>
      <c r="C57" s="33" t="s">
        <v>97</v>
      </c>
      <c r="D57" s="34">
        <v>0</v>
      </c>
      <c r="E57" s="35">
        <v>0</v>
      </c>
      <c r="F57" s="35">
        <v>0</v>
      </c>
      <c r="G57" s="35">
        <v>0</v>
      </c>
      <c r="H57" s="35">
        <v>3194727</v>
      </c>
      <c r="I57" s="35"/>
      <c r="J57" s="35">
        <f t="shared" si="2"/>
        <v>3194727</v>
      </c>
      <c r="K57" s="12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  <c r="IV57" s="71"/>
      <c r="IW57" s="71"/>
      <c r="IX57" s="71"/>
      <c r="IY57" s="71"/>
      <c r="IZ57" s="71"/>
      <c r="JA57" s="71"/>
      <c r="JB57" s="71"/>
      <c r="JC57" s="71"/>
      <c r="JD57" s="71"/>
      <c r="JE57" s="71"/>
      <c r="JF57" s="71"/>
      <c r="JG57" s="71"/>
      <c r="JH57" s="71"/>
      <c r="JI57" s="71"/>
      <c r="JJ57" s="71"/>
      <c r="JK57" s="71"/>
      <c r="JL57" s="71"/>
      <c r="JM57" s="71"/>
      <c r="JN57" s="71"/>
      <c r="JO57" s="71"/>
      <c r="JP57" s="71"/>
      <c r="JQ57" s="71"/>
      <c r="JR57" s="71"/>
      <c r="JS57" s="71"/>
      <c r="JT57" s="71"/>
      <c r="JU57" s="71"/>
      <c r="JV57" s="71"/>
      <c r="JW57" s="71"/>
      <c r="JX57" s="71"/>
      <c r="JY57" s="71"/>
      <c r="JZ57" s="71"/>
      <c r="KA57" s="71"/>
      <c r="KB57" s="71"/>
      <c r="KC57" s="71"/>
      <c r="KD57" s="71"/>
      <c r="KE57" s="71"/>
      <c r="KF57" s="71"/>
      <c r="KG57" s="71"/>
      <c r="KH57" s="71"/>
      <c r="KI57" s="71"/>
      <c r="KJ57" s="71"/>
      <c r="KK57" s="71"/>
      <c r="KL57" s="71"/>
      <c r="KM57" s="71"/>
      <c r="KN57" s="71"/>
      <c r="KO57" s="71"/>
      <c r="KP57" s="71"/>
      <c r="KQ57" s="71"/>
      <c r="KR57" s="71"/>
      <c r="KS57" s="71"/>
      <c r="KT57" s="71"/>
      <c r="KU57" s="71"/>
      <c r="KV57" s="71"/>
      <c r="KW57" s="71"/>
      <c r="KX57" s="71"/>
      <c r="KY57" s="71"/>
      <c r="KZ57" s="71"/>
      <c r="LA57" s="71"/>
      <c r="LB57" s="71"/>
      <c r="LC57" s="71"/>
      <c r="LD57" s="71"/>
      <c r="LE57" s="71"/>
      <c r="LF57" s="71"/>
      <c r="LG57" s="71"/>
      <c r="LH57" s="71"/>
      <c r="LI57" s="71"/>
      <c r="LJ57" s="71"/>
      <c r="LK57" s="71"/>
      <c r="LL57" s="71"/>
      <c r="LM57" s="71"/>
      <c r="LN57" s="71"/>
      <c r="LO57" s="71"/>
      <c r="LP57" s="71"/>
      <c r="LQ57" s="71"/>
      <c r="LR57" s="71"/>
      <c r="LS57" s="71"/>
      <c r="LT57" s="71"/>
      <c r="LU57" s="71"/>
      <c r="LV57" s="71"/>
      <c r="LW57" s="71"/>
      <c r="LX57" s="71"/>
      <c r="LY57" s="71"/>
      <c r="LZ57" s="71"/>
      <c r="MA57" s="71"/>
      <c r="MB57" s="71"/>
      <c r="MC57" s="71"/>
      <c r="MD57" s="71"/>
      <c r="ME57" s="71"/>
      <c r="MF57" s="71"/>
      <c r="MG57" s="71"/>
      <c r="MH57" s="71"/>
      <c r="MI57" s="71"/>
      <c r="MJ57" s="71"/>
      <c r="MK57" s="71"/>
      <c r="ML57" s="71"/>
      <c r="MM57" s="71"/>
      <c r="MN57" s="71"/>
      <c r="MO57" s="71"/>
      <c r="MP57" s="71"/>
      <c r="MQ57" s="71"/>
      <c r="MR57" s="71"/>
      <c r="MS57" s="71"/>
      <c r="MT57" s="71"/>
      <c r="MU57" s="71"/>
      <c r="MV57" s="71"/>
      <c r="MW57" s="71"/>
      <c r="MX57" s="71"/>
      <c r="MY57" s="71"/>
      <c r="MZ57" s="71"/>
      <c r="NA57" s="71"/>
      <c r="NB57" s="71"/>
      <c r="NC57" s="71"/>
      <c r="ND57" s="71"/>
      <c r="NE57" s="71"/>
      <c r="NF57" s="71"/>
      <c r="NG57" s="71"/>
      <c r="NH57" s="71"/>
      <c r="NI57" s="71"/>
      <c r="NJ57" s="71"/>
      <c r="NK57" s="71"/>
      <c r="NL57" s="71"/>
      <c r="NM57" s="71"/>
      <c r="NN57" s="71"/>
      <c r="NO57" s="71"/>
      <c r="NP57" s="71"/>
      <c r="NQ57" s="71"/>
      <c r="NR57" s="71"/>
      <c r="NS57" s="71"/>
      <c r="NT57" s="71"/>
      <c r="NU57" s="71"/>
      <c r="NV57" s="71"/>
      <c r="NW57" s="71"/>
      <c r="NX57" s="71"/>
      <c r="NY57" s="71"/>
      <c r="NZ57" s="71"/>
      <c r="OA57" s="71"/>
      <c r="OB57" s="71"/>
      <c r="OC57" s="71"/>
      <c r="OD57" s="71"/>
      <c r="OE57" s="71"/>
      <c r="OF57" s="71"/>
      <c r="OG57" s="71"/>
      <c r="OH57" s="71"/>
      <c r="OI57" s="71"/>
      <c r="OJ57" s="71"/>
      <c r="OK57" s="71"/>
      <c r="OL57" s="71"/>
      <c r="OM57" s="71"/>
      <c r="ON57" s="71"/>
      <c r="OO57" s="71"/>
      <c r="OP57" s="71"/>
      <c r="OQ57" s="71"/>
      <c r="OR57" s="71"/>
      <c r="OS57" s="71"/>
      <c r="OT57" s="71"/>
      <c r="OU57" s="71"/>
      <c r="OV57" s="71"/>
      <c r="OW57" s="71"/>
      <c r="OX57" s="71"/>
      <c r="OY57" s="71"/>
      <c r="OZ57" s="71"/>
      <c r="PA57" s="71"/>
      <c r="PB57" s="71"/>
      <c r="PC57" s="71"/>
      <c r="PD57" s="71"/>
      <c r="PE57" s="71"/>
      <c r="PF57" s="71"/>
      <c r="PG57" s="71"/>
      <c r="PH57" s="71"/>
      <c r="PI57" s="71"/>
      <c r="PJ57" s="71"/>
      <c r="PK57" s="71"/>
      <c r="PL57" s="71"/>
      <c r="PM57" s="71"/>
      <c r="PN57" s="71"/>
      <c r="PO57" s="71"/>
      <c r="PP57" s="71"/>
      <c r="PQ57" s="71"/>
      <c r="PR57" s="71"/>
      <c r="PS57" s="71"/>
      <c r="PT57" s="71"/>
      <c r="PU57" s="71"/>
      <c r="PV57" s="71"/>
      <c r="PW57" s="71"/>
      <c r="PX57" s="71"/>
      <c r="PY57" s="71"/>
      <c r="PZ57" s="71"/>
      <c r="QA57" s="71"/>
      <c r="QB57" s="71"/>
      <c r="QC57" s="71"/>
      <c r="QD57" s="71"/>
      <c r="QE57" s="71"/>
      <c r="QF57" s="71"/>
      <c r="QG57" s="71"/>
      <c r="QH57" s="71"/>
      <c r="QI57" s="71"/>
      <c r="QJ57" s="71"/>
      <c r="QK57" s="71"/>
      <c r="QL57" s="71"/>
      <c r="QM57" s="71"/>
      <c r="QN57" s="71"/>
      <c r="QO57" s="71"/>
      <c r="QP57" s="71"/>
      <c r="QQ57" s="71"/>
      <c r="QR57" s="71"/>
      <c r="QS57" s="71"/>
      <c r="QT57" s="71"/>
      <c r="QU57" s="71"/>
      <c r="QV57" s="71"/>
      <c r="QW57" s="71"/>
      <c r="QX57" s="71"/>
      <c r="QY57" s="71"/>
      <c r="QZ57" s="71"/>
      <c r="RA57" s="71"/>
      <c r="RB57" s="71"/>
      <c r="RC57" s="71"/>
      <c r="RD57" s="71"/>
      <c r="RE57" s="71"/>
      <c r="RF57" s="71"/>
      <c r="RG57" s="71"/>
      <c r="RH57" s="71"/>
      <c r="RI57" s="71"/>
      <c r="RJ57" s="71"/>
      <c r="RK57" s="71"/>
      <c r="RL57" s="71"/>
      <c r="RM57" s="71"/>
      <c r="RN57" s="71"/>
      <c r="RO57" s="71"/>
      <c r="RP57" s="71"/>
      <c r="RQ57" s="71"/>
      <c r="RR57" s="71"/>
      <c r="RS57" s="71"/>
      <c r="RT57" s="71"/>
      <c r="RU57" s="71"/>
      <c r="RV57" s="71"/>
      <c r="RW57" s="71"/>
      <c r="RX57" s="71"/>
      <c r="RY57" s="71"/>
      <c r="RZ57" s="71"/>
      <c r="SA57" s="71"/>
      <c r="SB57" s="71"/>
      <c r="SC57" s="71"/>
      <c r="SD57" s="71"/>
      <c r="SE57" s="71"/>
      <c r="SF57" s="71"/>
      <c r="SG57" s="71"/>
      <c r="SH57" s="71"/>
      <c r="SI57" s="71"/>
      <c r="SJ57" s="71"/>
      <c r="SK57" s="71"/>
      <c r="SL57" s="71"/>
      <c r="SM57" s="71"/>
      <c r="SN57" s="71"/>
      <c r="SO57" s="71"/>
      <c r="SP57" s="71"/>
      <c r="SQ57" s="71"/>
      <c r="SR57" s="71"/>
      <c r="SS57" s="71"/>
      <c r="ST57" s="71"/>
      <c r="SU57" s="71"/>
      <c r="SV57" s="71"/>
      <c r="SW57" s="71"/>
      <c r="SX57" s="71"/>
      <c r="SY57" s="71"/>
      <c r="SZ57" s="71"/>
      <c r="TA57" s="71"/>
      <c r="TB57" s="71"/>
      <c r="TC57" s="71"/>
      <c r="TD57" s="71"/>
      <c r="TE57" s="71"/>
      <c r="TF57" s="71"/>
      <c r="TG57" s="71"/>
      <c r="TH57" s="71"/>
      <c r="TI57" s="71"/>
      <c r="TJ57" s="71"/>
      <c r="TK57" s="71"/>
      <c r="TL57" s="71"/>
      <c r="TM57" s="71"/>
      <c r="TN57" s="71"/>
      <c r="TO57" s="71"/>
      <c r="TP57" s="71"/>
      <c r="TQ57" s="71"/>
      <c r="TR57" s="71"/>
      <c r="TS57" s="71"/>
      <c r="TT57" s="71"/>
      <c r="TU57" s="71"/>
      <c r="TV57" s="71"/>
    </row>
    <row r="58" spans="1:542" s="70" customFormat="1" x14ac:dyDescent="0.2">
      <c r="A58" s="59"/>
      <c r="B58" s="59"/>
      <c r="C58" s="73" t="s">
        <v>66</v>
      </c>
      <c r="D58" s="62">
        <f>D59+D61+D63</f>
        <v>110746</v>
      </c>
      <c r="E58" s="63">
        <f t="shared" ref="E58:I58" si="18">E59+E61+E63</f>
        <v>99902</v>
      </c>
      <c r="F58" s="63">
        <f t="shared" si="18"/>
        <v>91815</v>
      </c>
      <c r="G58" s="63">
        <f t="shared" si="18"/>
        <v>49505</v>
      </c>
      <c r="H58" s="63">
        <f t="shared" si="18"/>
        <v>80137</v>
      </c>
      <c r="I58" s="63">
        <f t="shared" si="18"/>
        <v>182442</v>
      </c>
      <c r="J58" s="63">
        <f t="shared" si="2"/>
        <v>614547</v>
      </c>
      <c r="K58" s="29"/>
    </row>
    <row r="59" spans="1:542" s="66" customFormat="1" x14ac:dyDescent="0.2">
      <c r="A59" s="59"/>
      <c r="B59" s="59"/>
      <c r="C59" s="74" t="s">
        <v>98</v>
      </c>
      <c r="D59" s="75">
        <f t="shared" ref="D59:I59" si="19">SUM(D60:D60)</f>
        <v>16016</v>
      </c>
      <c r="E59" s="76">
        <f t="shared" si="19"/>
        <v>14955</v>
      </c>
      <c r="F59" s="76">
        <f t="shared" si="19"/>
        <v>24047</v>
      </c>
      <c r="G59" s="76">
        <f t="shared" si="19"/>
        <v>4338</v>
      </c>
      <c r="H59" s="76">
        <f t="shared" si="19"/>
        <v>19083</v>
      </c>
      <c r="I59" s="76">
        <f t="shared" si="19"/>
        <v>7908</v>
      </c>
      <c r="J59" s="76">
        <f t="shared" si="2"/>
        <v>86347</v>
      </c>
      <c r="K59" s="29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70"/>
      <c r="HC59" s="70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70"/>
      <c r="HR59" s="70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70"/>
      <c r="IG59" s="70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70"/>
      <c r="IV59" s="70"/>
      <c r="IW59" s="70"/>
      <c r="IX59" s="70"/>
      <c r="IY59" s="70"/>
      <c r="IZ59" s="70"/>
      <c r="JA59" s="70"/>
      <c r="JB59" s="70"/>
      <c r="JC59" s="70"/>
      <c r="JD59" s="70"/>
      <c r="JE59" s="70"/>
      <c r="JF59" s="70"/>
      <c r="JG59" s="70"/>
      <c r="JH59" s="70"/>
      <c r="JI59" s="70"/>
      <c r="JJ59" s="70"/>
      <c r="JK59" s="70"/>
      <c r="JL59" s="70"/>
      <c r="JM59" s="70"/>
      <c r="JN59" s="70"/>
      <c r="JO59" s="70"/>
      <c r="JP59" s="70"/>
      <c r="JQ59" s="70"/>
      <c r="JR59" s="70"/>
      <c r="JS59" s="70"/>
      <c r="JT59" s="70"/>
      <c r="JU59" s="70"/>
      <c r="JV59" s="70"/>
      <c r="JW59" s="70"/>
      <c r="JX59" s="70"/>
      <c r="JY59" s="70"/>
      <c r="JZ59" s="70"/>
      <c r="KA59" s="70"/>
      <c r="KB59" s="70"/>
      <c r="KC59" s="70"/>
      <c r="KD59" s="70"/>
      <c r="KE59" s="70"/>
      <c r="KF59" s="70"/>
      <c r="KG59" s="70"/>
      <c r="KH59" s="70"/>
      <c r="KI59" s="70"/>
      <c r="KJ59" s="70"/>
      <c r="KK59" s="70"/>
      <c r="KL59" s="70"/>
      <c r="KM59" s="70"/>
      <c r="KN59" s="70"/>
      <c r="KO59" s="70"/>
      <c r="KP59" s="70"/>
      <c r="KQ59" s="70"/>
      <c r="KR59" s="70"/>
      <c r="KS59" s="70"/>
      <c r="KT59" s="70"/>
      <c r="KU59" s="70"/>
      <c r="KV59" s="70"/>
      <c r="KW59" s="70"/>
      <c r="KX59" s="70"/>
      <c r="KY59" s="70"/>
      <c r="KZ59" s="70"/>
      <c r="LA59" s="70"/>
      <c r="LB59" s="70"/>
      <c r="LC59" s="70"/>
      <c r="LD59" s="70"/>
      <c r="LE59" s="70"/>
      <c r="LF59" s="70"/>
      <c r="LG59" s="70"/>
      <c r="LH59" s="70"/>
      <c r="LI59" s="70"/>
      <c r="LJ59" s="70"/>
      <c r="LK59" s="70"/>
      <c r="LL59" s="70"/>
      <c r="LM59" s="70"/>
      <c r="LN59" s="70"/>
      <c r="LO59" s="70"/>
      <c r="LP59" s="70"/>
      <c r="LQ59" s="70"/>
      <c r="LR59" s="70"/>
      <c r="LS59" s="70"/>
      <c r="LT59" s="70"/>
      <c r="LU59" s="70"/>
      <c r="LV59" s="70"/>
      <c r="LW59" s="70"/>
      <c r="LX59" s="70"/>
      <c r="LY59" s="70"/>
      <c r="LZ59" s="70"/>
      <c r="MA59" s="70"/>
      <c r="MB59" s="70"/>
      <c r="MC59" s="70"/>
      <c r="MD59" s="70"/>
      <c r="ME59" s="70"/>
      <c r="MF59" s="70"/>
      <c r="MG59" s="70"/>
      <c r="MH59" s="70"/>
      <c r="MI59" s="70"/>
      <c r="MJ59" s="70"/>
      <c r="MK59" s="70"/>
      <c r="ML59" s="70"/>
      <c r="MM59" s="70"/>
      <c r="MN59" s="70"/>
      <c r="MO59" s="70"/>
      <c r="MP59" s="70"/>
      <c r="MQ59" s="70"/>
      <c r="MR59" s="70"/>
      <c r="MS59" s="70"/>
      <c r="MT59" s="70"/>
      <c r="MU59" s="70"/>
      <c r="MV59" s="70"/>
      <c r="MW59" s="70"/>
      <c r="MX59" s="70"/>
      <c r="MY59" s="70"/>
      <c r="MZ59" s="70"/>
      <c r="NA59" s="70"/>
      <c r="NB59" s="70"/>
      <c r="NC59" s="70"/>
      <c r="ND59" s="70"/>
      <c r="NE59" s="70"/>
      <c r="NF59" s="70"/>
      <c r="NG59" s="70"/>
      <c r="NH59" s="70"/>
      <c r="NI59" s="70"/>
      <c r="NJ59" s="70"/>
      <c r="NK59" s="70"/>
      <c r="NL59" s="70"/>
      <c r="NM59" s="70"/>
      <c r="NN59" s="70"/>
      <c r="NO59" s="70"/>
      <c r="NP59" s="70"/>
      <c r="NQ59" s="70"/>
      <c r="NR59" s="70"/>
      <c r="NS59" s="70"/>
      <c r="NT59" s="70"/>
      <c r="NU59" s="70"/>
      <c r="NV59" s="70"/>
      <c r="NW59" s="70"/>
      <c r="NX59" s="70"/>
      <c r="NY59" s="70"/>
      <c r="NZ59" s="70"/>
      <c r="OA59" s="70"/>
      <c r="OB59" s="70"/>
      <c r="OC59" s="70"/>
      <c r="OD59" s="70"/>
      <c r="OE59" s="70"/>
      <c r="OF59" s="70"/>
      <c r="OG59" s="70"/>
      <c r="OH59" s="70"/>
      <c r="OI59" s="70"/>
      <c r="OJ59" s="70"/>
      <c r="OK59" s="70"/>
      <c r="OL59" s="70"/>
      <c r="OM59" s="70"/>
      <c r="ON59" s="70"/>
      <c r="OO59" s="70"/>
      <c r="OP59" s="70"/>
      <c r="OQ59" s="70"/>
      <c r="OR59" s="70"/>
      <c r="OS59" s="70"/>
      <c r="OT59" s="70"/>
      <c r="OU59" s="70"/>
      <c r="OV59" s="70"/>
      <c r="OW59" s="70"/>
      <c r="OX59" s="70"/>
      <c r="OY59" s="70"/>
      <c r="OZ59" s="70"/>
      <c r="PA59" s="70"/>
      <c r="PB59" s="70"/>
      <c r="PC59" s="70"/>
      <c r="PD59" s="70"/>
      <c r="PE59" s="70"/>
      <c r="PF59" s="70"/>
      <c r="PG59" s="70"/>
      <c r="PH59" s="70"/>
      <c r="PI59" s="70"/>
      <c r="PJ59" s="70"/>
      <c r="PK59" s="70"/>
      <c r="PL59" s="70"/>
      <c r="PM59" s="70"/>
      <c r="PN59" s="70"/>
      <c r="PO59" s="70"/>
      <c r="PP59" s="70"/>
      <c r="PQ59" s="70"/>
      <c r="PR59" s="70"/>
      <c r="PS59" s="70"/>
      <c r="PT59" s="70"/>
      <c r="PU59" s="70"/>
      <c r="PV59" s="70"/>
      <c r="PW59" s="70"/>
      <c r="PX59" s="70"/>
      <c r="PY59" s="70"/>
      <c r="PZ59" s="70"/>
      <c r="QA59" s="70"/>
      <c r="QB59" s="70"/>
      <c r="QC59" s="70"/>
      <c r="QD59" s="70"/>
      <c r="QE59" s="70"/>
      <c r="QF59" s="70"/>
      <c r="QG59" s="70"/>
      <c r="QH59" s="70"/>
      <c r="QI59" s="70"/>
      <c r="QJ59" s="70"/>
      <c r="QK59" s="70"/>
      <c r="QL59" s="70"/>
      <c r="QM59" s="70"/>
      <c r="QN59" s="70"/>
      <c r="QO59" s="70"/>
      <c r="QP59" s="70"/>
      <c r="QQ59" s="70"/>
      <c r="QR59" s="70"/>
      <c r="QS59" s="70"/>
      <c r="QT59" s="70"/>
      <c r="QU59" s="70"/>
      <c r="QV59" s="70"/>
      <c r="QW59" s="70"/>
      <c r="QX59" s="70"/>
      <c r="QY59" s="70"/>
      <c r="QZ59" s="70"/>
      <c r="RA59" s="70"/>
      <c r="RB59" s="70"/>
      <c r="RC59" s="70"/>
      <c r="RD59" s="70"/>
      <c r="RE59" s="70"/>
      <c r="RF59" s="70"/>
      <c r="RG59" s="70"/>
      <c r="RH59" s="70"/>
      <c r="RI59" s="70"/>
      <c r="RJ59" s="70"/>
      <c r="RK59" s="70"/>
      <c r="RL59" s="70"/>
      <c r="RM59" s="70"/>
      <c r="RN59" s="70"/>
      <c r="RO59" s="70"/>
      <c r="RP59" s="70"/>
      <c r="RQ59" s="70"/>
      <c r="RR59" s="70"/>
      <c r="RS59" s="70"/>
      <c r="RT59" s="70"/>
      <c r="RU59" s="70"/>
      <c r="RV59" s="70"/>
      <c r="RW59" s="70"/>
      <c r="RX59" s="70"/>
      <c r="RY59" s="70"/>
      <c r="RZ59" s="70"/>
      <c r="SA59" s="70"/>
      <c r="SB59" s="70"/>
      <c r="SC59" s="70"/>
      <c r="SD59" s="70"/>
      <c r="SE59" s="70"/>
      <c r="SF59" s="70"/>
      <c r="SG59" s="70"/>
      <c r="SH59" s="70"/>
      <c r="SI59" s="70"/>
      <c r="SJ59" s="70"/>
      <c r="SK59" s="70"/>
      <c r="SL59" s="70"/>
      <c r="SM59" s="70"/>
      <c r="SN59" s="70"/>
      <c r="SO59" s="70"/>
      <c r="SP59" s="70"/>
      <c r="SQ59" s="70"/>
      <c r="SR59" s="70"/>
      <c r="SS59" s="70"/>
      <c r="ST59" s="70"/>
      <c r="SU59" s="70"/>
      <c r="SV59" s="70"/>
      <c r="SW59" s="70"/>
      <c r="SX59" s="70"/>
      <c r="SY59" s="70"/>
      <c r="SZ59" s="70"/>
      <c r="TA59" s="70"/>
      <c r="TB59" s="70"/>
      <c r="TC59" s="70"/>
      <c r="TD59" s="70"/>
      <c r="TE59" s="70"/>
      <c r="TF59" s="70"/>
      <c r="TG59" s="70"/>
      <c r="TH59" s="70"/>
      <c r="TI59" s="70"/>
      <c r="TJ59" s="70"/>
      <c r="TK59" s="70"/>
      <c r="TL59" s="70"/>
      <c r="TM59" s="70"/>
      <c r="TN59" s="70"/>
      <c r="TO59" s="70"/>
      <c r="TP59" s="70"/>
      <c r="TQ59" s="70"/>
      <c r="TR59" s="70"/>
      <c r="TS59" s="70"/>
      <c r="TT59" s="70"/>
      <c r="TU59" s="70"/>
      <c r="TV59" s="70"/>
    </row>
    <row r="60" spans="1:542" s="72" customFormat="1" x14ac:dyDescent="0.2">
      <c r="A60" s="32" t="s">
        <v>12</v>
      </c>
      <c r="B60" s="32" t="s">
        <v>99</v>
      </c>
      <c r="C60" s="77" t="s">
        <v>100</v>
      </c>
      <c r="D60" s="34">
        <v>16016</v>
      </c>
      <c r="E60" s="35">
        <v>14955</v>
      </c>
      <c r="F60" s="35">
        <v>24047</v>
      </c>
      <c r="G60" s="35">
        <v>4338</v>
      </c>
      <c r="H60" s="35">
        <v>19083</v>
      </c>
      <c r="I60" s="35">
        <v>7908</v>
      </c>
      <c r="J60" s="35">
        <f t="shared" si="2"/>
        <v>86347</v>
      </c>
      <c r="K60" s="12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  <c r="IV60" s="71"/>
      <c r="IW60" s="71"/>
      <c r="IX60" s="71"/>
      <c r="IY60" s="71"/>
      <c r="IZ60" s="71"/>
      <c r="JA60" s="71"/>
      <c r="JB60" s="71"/>
      <c r="JC60" s="71"/>
      <c r="JD60" s="71"/>
      <c r="JE60" s="71"/>
      <c r="JF60" s="71"/>
      <c r="JG60" s="71"/>
      <c r="JH60" s="71"/>
      <c r="JI60" s="71"/>
      <c r="JJ60" s="71"/>
      <c r="JK60" s="71"/>
      <c r="JL60" s="71"/>
      <c r="JM60" s="71"/>
      <c r="JN60" s="71"/>
      <c r="JO60" s="71"/>
      <c r="JP60" s="71"/>
      <c r="JQ60" s="71"/>
      <c r="JR60" s="71"/>
      <c r="JS60" s="71"/>
      <c r="JT60" s="71"/>
      <c r="JU60" s="71"/>
      <c r="JV60" s="71"/>
      <c r="JW60" s="71"/>
      <c r="JX60" s="71"/>
      <c r="JY60" s="71"/>
      <c r="JZ60" s="71"/>
      <c r="KA60" s="71"/>
      <c r="KB60" s="71"/>
      <c r="KC60" s="71"/>
      <c r="KD60" s="71"/>
      <c r="KE60" s="71"/>
      <c r="KF60" s="71"/>
      <c r="KG60" s="71"/>
      <c r="KH60" s="71"/>
      <c r="KI60" s="71"/>
      <c r="KJ60" s="71"/>
      <c r="KK60" s="71"/>
      <c r="KL60" s="71"/>
      <c r="KM60" s="71"/>
      <c r="KN60" s="71"/>
      <c r="KO60" s="71"/>
      <c r="KP60" s="71"/>
      <c r="KQ60" s="71"/>
      <c r="KR60" s="71"/>
      <c r="KS60" s="71"/>
      <c r="KT60" s="71"/>
      <c r="KU60" s="71"/>
      <c r="KV60" s="71"/>
      <c r="KW60" s="71"/>
      <c r="KX60" s="71"/>
      <c r="KY60" s="71"/>
      <c r="KZ60" s="71"/>
      <c r="LA60" s="71"/>
      <c r="LB60" s="71"/>
      <c r="LC60" s="71"/>
      <c r="LD60" s="71"/>
      <c r="LE60" s="71"/>
      <c r="LF60" s="71"/>
      <c r="LG60" s="71"/>
      <c r="LH60" s="71"/>
      <c r="LI60" s="71"/>
      <c r="LJ60" s="71"/>
      <c r="LK60" s="71"/>
      <c r="LL60" s="71"/>
      <c r="LM60" s="71"/>
      <c r="LN60" s="71"/>
      <c r="LO60" s="71"/>
      <c r="LP60" s="71"/>
      <c r="LQ60" s="71"/>
      <c r="LR60" s="71"/>
      <c r="LS60" s="71"/>
      <c r="LT60" s="71"/>
      <c r="LU60" s="71"/>
      <c r="LV60" s="71"/>
      <c r="LW60" s="71"/>
      <c r="LX60" s="71"/>
      <c r="LY60" s="71"/>
      <c r="LZ60" s="71"/>
      <c r="MA60" s="71"/>
      <c r="MB60" s="71"/>
      <c r="MC60" s="71"/>
      <c r="MD60" s="71"/>
      <c r="ME60" s="71"/>
      <c r="MF60" s="71"/>
      <c r="MG60" s="71"/>
      <c r="MH60" s="71"/>
      <c r="MI60" s="71"/>
      <c r="MJ60" s="71"/>
      <c r="MK60" s="71"/>
      <c r="ML60" s="71"/>
      <c r="MM60" s="71"/>
      <c r="MN60" s="71"/>
      <c r="MO60" s="71"/>
      <c r="MP60" s="71"/>
      <c r="MQ60" s="71"/>
      <c r="MR60" s="71"/>
      <c r="MS60" s="71"/>
      <c r="MT60" s="71"/>
      <c r="MU60" s="71"/>
      <c r="MV60" s="71"/>
      <c r="MW60" s="71"/>
      <c r="MX60" s="71"/>
      <c r="MY60" s="71"/>
      <c r="MZ60" s="71"/>
      <c r="NA60" s="71"/>
      <c r="NB60" s="71"/>
      <c r="NC60" s="71"/>
      <c r="ND60" s="71"/>
      <c r="NE60" s="71"/>
      <c r="NF60" s="71"/>
      <c r="NG60" s="71"/>
      <c r="NH60" s="71"/>
      <c r="NI60" s="71"/>
      <c r="NJ60" s="71"/>
      <c r="NK60" s="71"/>
      <c r="NL60" s="71"/>
      <c r="NM60" s="71"/>
      <c r="NN60" s="71"/>
      <c r="NO60" s="71"/>
      <c r="NP60" s="71"/>
      <c r="NQ60" s="71"/>
      <c r="NR60" s="71"/>
      <c r="NS60" s="71"/>
      <c r="NT60" s="71"/>
      <c r="NU60" s="71"/>
      <c r="NV60" s="71"/>
      <c r="NW60" s="71"/>
      <c r="NX60" s="71"/>
      <c r="NY60" s="71"/>
      <c r="NZ60" s="71"/>
      <c r="OA60" s="71"/>
      <c r="OB60" s="71"/>
      <c r="OC60" s="71"/>
      <c r="OD60" s="71"/>
      <c r="OE60" s="71"/>
      <c r="OF60" s="71"/>
      <c r="OG60" s="71"/>
      <c r="OH60" s="71"/>
      <c r="OI60" s="71"/>
      <c r="OJ60" s="71"/>
      <c r="OK60" s="71"/>
      <c r="OL60" s="71"/>
      <c r="OM60" s="71"/>
      <c r="ON60" s="71"/>
      <c r="OO60" s="71"/>
      <c r="OP60" s="71"/>
      <c r="OQ60" s="71"/>
      <c r="OR60" s="71"/>
      <c r="OS60" s="71"/>
      <c r="OT60" s="71"/>
      <c r="OU60" s="71"/>
      <c r="OV60" s="71"/>
      <c r="OW60" s="71"/>
      <c r="OX60" s="71"/>
      <c r="OY60" s="71"/>
      <c r="OZ60" s="71"/>
      <c r="PA60" s="71"/>
      <c r="PB60" s="71"/>
      <c r="PC60" s="71"/>
      <c r="PD60" s="71"/>
      <c r="PE60" s="71"/>
      <c r="PF60" s="71"/>
      <c r="PG60" s="71"/>
      <c r="PH60" s="71"/>
      <c r="PI60" s="71"/>
      <c r="PJ60" s="71"/>
      <c r="PK60" s="71"/>
      <c r="PL60" s="71"/>
      <c r="PM60" s="71"/>
      <c r="PN60" s="71"/>
      <c r="PO60" s="71"/>
      <c r="PP60" s="71"/>
      <c r="PQ60" s="71"/>
      <c r="PR60" s="71"/>
      <c r="PS60" s="71"/>
      <c r="PT60" s="71"/>
      <c r="PU60" s="71"/>
      <c r="PV60" s="71"/>
      <c r="PW60" s="71"/>
      <c r="PX60" s="71"/>
      <c r="PY60" s="71"/>
      <c r="PZ60" s="71"/>
      <c r="QA60" s="71"/>
      <c r="QB60" s="71"/>
      <c r="QC60" s="71"/>
      <c r="QD60" s="71"/>
      <c r="QE60" s="71"/>
      <c r="QF60" s="71"/>
      <c r="QG60" s="71"/>
      <c r="QH60" s="71"/>
      <c r="QI60" s="71"/>
      <c r="QJ60" s="71"/>
      <c r="QK60" s="71"/>
      <c r="QL60" s="71"/>
      <c r="QM60" s="71"/>
      <c r="QN60" s="71"/>
      <c r="QO60" s="71"/>
      <c r="QP60" s="71"/>
      <c r="QQ60" s="71"/>
      <c r="QR60" s="71"/>
      <c r="QS60" s="71"/>
      <c r="QT60" s="71"/>
      <c r="QU60" s="71"/>
      <c r="QV60" s="71"/>
      <c r="QW60" s="71"/>
      <c r="QX60" s="71"/>
      <c r="QY60" s="71"/>
      <c r="QZ60" s="71"/>
      <c r="RA60" s="71"/>
      <c r="RB60" s="71"/>
      <c r="RC60" s="71"/>
      <c r="RD60" s="71"/>
      <c r="RE60" s="71"/>
      <c r="RF60" s="71"/>
      <c r="RG60" s="71"/>
      <c r="RH60" s="71"/>
      <c r="RI60" s="71"/>
      <c r="RJ60" s="71"/>
      <c r="RK60" s="71"/>
      <c r="RL60" s="71"/>
      <c r="RM60" s="71"/>
      <c r="RN60" s="71"/>
      <c r="RO60" s="71"/>
      <c r="RP60" s="71"/>
      <c r="RQ60" s="71"/>
      <c r="RR60" s="71"/>
      <c r="RS60" s="71"/>
      <c r="RT60" s="71"/>
      <c r="RU60" s="71"/>
      <c r="RV60" s="71"/>
      <c r="RW60" s="71"/>
      <c r="RX60" s="71"/>
      <c r="RY60" s="71"/>
      <c r="RZ60" s="71"/>
      <c r="SA60" s="71"/>
      <c r="SB60" s="71"/>
      <c r="SC60" s="71"/>
      <c r="SD60" s="71"/>
      <c r="SE60" s="71"/>
      <c r="SF60" s="71"/>
      <c r="SG60" s="71"/>
      <c r="SH60" s="71"/>
      <c r="SI60" s="71"/>
      <c r="SJ60" s="71"/>
      <c r="SK60" s="71"/>
      <c r="SL60" s="71"/>
      <c r="SM60" s="71"/>
      <c r="SN60" s="71"/>
      <c r="SO60" s="71"/>
      <c r="SP60" s="71"/>
      <c r="SQ60" s="71"/>
      <c r="SR60" s="71"/>
      <c r="SS60" s="71"/>
      <c r="ST60" s="71"/>
      <c r="SU60" s="71"/>
      <c r="SV60" s="71"/>
      <c r="SW60" s="71"/>
      <c r="SX60" s="71"/>
      <c r="SY60" s="71"/>
      <c r="SZ60" s="71"/>
      <c r="TA60" s="71"/>
      <c r="TB60" s="71"/>
      <c r="TC60" s="71"/>
      <c r="TD60" s="71"/>
      <c r="TE60" s="71"/>
      <c r="TF60" s="71"/>
      <c r="TG60" s="71"/>
      <c r="TH60" s="71"/>
      <c r="TI60" s="71"/>
      <c r="TJ60" s="71"/>
      <c r="TK60" s="71"/>
      <c r="TL60" s="71"/>
      <c r="TM60" s="71"/>
      <c r="TN60" s="71"/>
      <c r="TO60" s="71"/>
      <c r="TP60" s="71"/>
      <c r="TQ60" s="71"/>
      <c r="TR60" s="71"/>
      <c r="TS60" s="71"/>
      <c r="TT60" s="71"/>
      <c r="TU60" s="71"/>
      <c r="TV60" s="71"/>
    </row>
    <row r="61" spans="1:542" s="66" customFormat="1" x14ac:dyDescent="0.2">
      <c r="A61" s="59"/>
      <c r="B61" s="59"/>
      <c r="C61" s="74" t="s">
        <v>101</v>
      </c>
      <c r="D61" s="75">
        <f>SUM(D62)</f>
        <v>87549</v>
      </c>
      <c r="E61" s="76">
        <f t="shared" ref="E61:I61" si="20">SUM(E62)</f>
        <v>76688</v>
      </c>
      <c r="F61" s="76">
        <f t="shared" si="20"/>
        <v>63708</v>
      </c>
      <c r="G61" s="76">
        <f t="shared" si="20"/>
        <v>41733</v>
      </c>
      <c r="H61" s="76">
        <f t="shared" si="20"/>
        <v>58898</v>
      </c>
      <c r="I61" s="76">
        <f t="shared" si="20"/>
        <v>172917</v>
      </c>
      <c r="J61" s="76">
        <f t="shared" si="2"/>
        <v>501493</v>
      </c>
      <c r="K61" s="29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70"/>
      <c r="GN61" s="70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70"/>
      <c r="HC61" s="70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70"/>
      <c r="HR61" s="70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70"/>
      <c r="IG61" s="70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70"/>
      <c r="IV61" s="70"/>
      <c r="IW61" s="70"/>
      <c r="IX61" s="70"/>
      <c r="IY61" s="70"/>
      <c r="IZ61" s="70"/>
      <c r="JA61" s="70"/>
      <c r="JB61" s="70"/>
      <c r="JC61" s="70"/>
      <c r="JD61" s="70"/>
      <c r="JE61" s="70"/>
      <c r="JF61" s="70"/>
      <c r="JG61" s="70"/>
      <c r="JH61" s="70"/>
      <c r="JI61" s="70"/>
      <c r="JJ61" s="70"/>
      <c r="JK61" s="70"/>
      <c r="JL61" s="70"/>
      <c r="JM61" s="70"/>
      <c r="JN61" s="70"/>
      <c r="JO61" s="70"/>
      <c r="JP61" s="70"/>
      <c r="JQ61" s="70"/>
      <c r="JR61" s="70"/>
      <c r="JS61" s="70"/>
      <c r="JT61" s="70"/>
      <c r="JU61" s="70"/>
      <c r="JV61" s="70"/>
      <c r="JW61" s="70"/>
      <c r="JX61" s="70"/>
      <c r="JY61" s="70"/>
      <c r="JZ61" s="70"/>
      <c r="KA61" s="70"/>
      <c r="KB61" s="70"/>
      <c r="KC61" s="70"/>
      <c r="KD61" s="70"/>
      <c r="KE61" s="70"/>
      <c r="KF61" s="70"/>
      <c r="KG61" s="70"/>
      <c r="KH61" s="70"/>
      <c r="KI61" s="70"/>
      <c r="KJ61" s="70"/>
      <c r="KK61" s="70"/>
      <c r="KL61" s="70"/>
      <c r="KM61" s="70"/>
      <c r="KN61" s="70"/>
      <c r="KO61" s="70"/>
      <c r="KP61" s="70"/>
      <c r="KQ61" s="70"/>
      <c r="KR61" s="70"/>
      <c r="KS61" s="70"/>
      <c r="KT61" s="70"/>
      <c r="KU61" s="70"/>
      <c r="KV61" s="70"/>
      <c r="KW61" s="70"/>
      <c r="KX61" s="70"/>
      <c r="KY61" s="70"/>
      <c r="KZ61" s="70"/>
      <c r="LA61" s="70"/>
      <c r="LB61" s="70"/>
      <c r="LC61" s="70"/>
      <c r="LD61" s="70"/>
      <c r="LE61" s="70"/>
      <c r="LF61" s="70"/>
      <c r="LG61" s="70"/>
      <c r="LH61" s="70"/>
      <c r="LI61" s="70"/>
      <c r="LJ61" s="70"/>
      <c r="LK61" s="70"/>
      <c r="LL61" s="70"/>
      <c r="LM61" s="70"/>
      <c r="LN61" s="70"/>
      <c r="LO61" s="70"/>
      <c r="LP61" s="70"/>
      <c r="LQ61" s="70"/>
      <c r="LR61" s="70"/>
      <c r="LS61" s="70"/>
      <c r="LT61" s="70"/>
      <c r="LU61" s="70"/>
      <c r="LV61" s="70"/>
      <c r="LW61" s="70"/>
      <c r="LX61" s="70"/>
      <c r="LY61" s="70"/>
      <c r="LZ61" s="70"/>
      <c r="MA61" s="70"/>
      <c r="MB61" s="70"/>
      <c r="MC61" s="70"/>
      <c r="MD61" s="70"/>
      <c r="ME61" s="70"/>
      <c r="MF61" s="70"/>
      <c r="MG61" s="70"/>
      <c r="MH61" s="70"/>
      <c r="MI61" s="70"/>
      <c r="MJ61" s="70"/>
      <c r="MK61" s="70"/>
      <c r="ML61" s="70"/>
      <c r="MM61" s="70"/>
      <c r="MN61" s="70"/>
      <c r="MO61" s="70"/>
      <c r="MP61" s="70"/>
      <c r="MQ61" s="70"/>
      <c r="MR61" s="70"/>
      <c r="MS61" s="70"/>
      <c r="MT61" s="70"/>
      <c r="MU61" s="70"/>
      <c r="MV61" s="70"/>
      <c r="MW61" s="70"/>
      <c r="MX61" s="70"/>
      <c r="MY61" s="70"/>
      <c r="MZ61" s="70"/>
      <c r="NA61" s="70"/>
      <c r="NB61" s="70"/>
      <c r="NC61" s="70"/>
      <c r="ND61" s="70"/>
      <c r="NE61" s="70"/>
      <c r="NF61" s="70"/>
      <c r="NG61" s="70"/>
      <c r="NH61" s="70"/>
      <c r="NI61" s="70"/>
      <c r="NJ61" s="70"/>
      <c r="NK61" s="70"/>
      <c r="NL61" s="70"/>
      <c r="NM61" s="70"/>
      <c r="NN61" s="70"/>
      <c r="NO61" s="70"/>
      <c r="NP61" s="70"/>
      <c r="NQ61" s="70"/>
      <c r="NR61" s="70"/>
      <c r="NS61" s="70"/>
      <c r="NT61" s="70"/>
      <c r="NU61" s="70"/>
      <c r="NV61" s="70"/>
      <c r="NW61" s="70"/>
      <c r="NX61" s="70"/>
      <c r="NY61" s="70"/>
      <c r="NZ61" s="70"/>
      <c r="OA61" s="70"/>
      <c r="OB61" s="70"/>
      <c r="OC61" s="70"/>
      <c r="OD61" s="70"/>
      <c r="OE61" s="70"/>
      <c r="OF61" s="70"/>
      <c r="OG61" s="70"/>
      <c r="OH61" s="70"/>
      <c r="OI61" s="70"/>
      <c r="OJ61" s="70"/>
      <c r="OK61" s="70"/>
      <c r="OL61" s="70"/>
      <c r="OM61" s="70"/>
      <c r="ON61" s="70"/>
      <c r="OO61" s="70"/>
      <c r="OP61" s="70"/>
      <c r="OQ61" s="70"/>
      <c r="OR61" s="70"/>
      <c r="OS61" s="70"/>
      <c r="OT61" s="70"/>
      <c r="OU61" s="70"/>
      <c r="OV61" s="70"/>
      <c r="OW61" s="70"/>
      <c r="OX61" s="70"/>
      <c r="OY61" s="70"/>
      <c r="OZ61" s="70"/>
      <c r="PA61" s="70"/>
      <c r="PB61" s="70"/>
      <c r="PC61" s="70"/>
      <c r="PD61" s="70"/>
      <c r="PE61" s="70"/>
      <c r="PF61" s="70"/>
      <c r="PG61" s="70"/>
      <c r="PH61" s="70"/>
      <c r="PI61" s="70"/>
      <c r="PJ61" s="70"/>
      <c r="PK61" s="70"/>
      <c r="PL61" s="70"/>
      <c r="PM61" s="70"/>
      <c r="PN61" s="70"/>
      <c r="PO61" s="70"/>
      <c r="PP61" s="70"/>
      <c r="PQ61" s="70"/>
      <c r="PR61" s="70"/>
      <c r="PS61" s="70"/>
      <c r="PT61" s="70"/>
      <c r="PU61" s="70"/>
      <c r="PV61" s="70"/>
      <c r="PW61" s="70"/>
      <c r="PX61" s="70"/>
      <c r="PY61" s="70"/>
      <c r="PZ61" s="70"/>
      <c r="QA61" s="70"/>
      <c r="QB61" s="70"/>
      <c r="QC61" s="70"/>
      <c r="QD61" s="70"/>
      <c r="QE61" s="70"/>
      <c r="QF61" s="70"/>
      <c r="QG61" s="70"/>
      <c r="QH61" s="70"/>
      <c r="QI61" s="70"/>
      <c r="QJ61" s="70"/>
      <c r="QK61" s="70"/>
      <c r="QL61" s="70"/>
      <c r="QM61" s="70"/>
      <c r="QN61" s="70"/>
      <c r="QO61" s="70"/>
      <c r="QP61" s="70"/>
      <c r="QQ61" s="70"/>
      <c r="QR61" s="70"/>
      <c r="QS61" s="70"/>
      <c r="QT61" s="70"/>
      <c r="QU61" s="70"/>
      <c r="QV61" s="70"/>
      <c r="QW61" s="70"/>
      <c r="QX61" s="70"/>
      <c r="QY61" s="70"/>
      <c r="QZ61" s="70"/>
      <c r="RA61" s="70"/>
      <c r="RB61" s="70"/>
      <c r="RC61" s="70"/>
      <c r="RD61" s="70"/>
      <c r="RE61" s="70"/>
      <c r="RF61" s="70"/>
      <c r="RG61" s="70"/>
      <c r="RH61" s="70"/>
      <c r="RI61" s="70"/>
      <c r="RJ61" s="70"/>
      <c r="RK61" s="70"/>
      <c r="RL61" s="70"/>
      <c r="RM61" s="70"/>
      <c r="RN61" s="70"/>
      <c r="RO61" s="70"/>
      <c r="RP61" s="70"/>
      <c r="RQ61" s="70"/>
      <c r="RR61" s="70"/>
      <c r="RS61" s="70"/>
      <c r="RT61" s="70"/>
      <c r="RU61" s="70"/>
      <c r="RV61" s="70"/>
      <c r="RW61" s="70"/>
      <c r="RX61" s="70"/>
      <c r="RY61" s="70"/>
      <c r="RZ61" s="70"/>
      <c r="SA61" s="70"/>
      <c r="SB61" s="70"/>
      <c r="SC61" s="70"/>
      <c r="SD61" s="70"/>
      <c r="SE61" s="70"/>
      <c r="SF61" s="70"/>
      <c r="SG61" s="70"/>
      <c r="SH61" s="70"/>
      <c r="SI61" s="70"/>
      <c r="SJ61" s="70"/>
      <c r="SK61" s="70"/>
      <c r="SL61" s="70"/>
      <c r="SM61" s="70"/>
      <c r="SN61" s="70"/>
      <c r="SO61" s="70"/>
      <c r="SP61" s="70"/>
      <c r="SQ61" s="70"/>
      <c r="SR61" s="70"/>
      <c r="SS61" s="70"/>
      <c r="ST61" s="70"/>
      <c r="SU61" s="70"/>
      <c r="SV61" s="70"/>
      <c r="SW61" s="70"/>
      <c r="SX61" s="70"/>
      <c r="SY61" s="70"/>
      <c r="SZ61" s="70"/>
      <c r="TA61" s="70"/>
      <c r="TB61" s="70"/>
      <c r="TC61" s="70"/>
      <c r="TD61" s="70"/>
      <c r="TE61" s="70"/>
      <c r="TF61" s="70"/>
      <c r="TG61" s="70"/>
      <c r="TH61" s="70"/>
      <c r="TI61" s="70"/>
      <c r="TJ61" s="70"/>
      <c r="TK61" s="70"/>
      <c r="TL61" s="70"/>
      <c r="TM61" s="70"/>
      <c r="TN61" s="70"/>
      <c r="TO61" s="70"/>
      <c r="TP61" s="70"/>
      <c r="TQ61" s="70"/>
      <c r="TR61" s="70"/>
      <c r="TS61" s="70"/>
      <c r="TT61" s="70"/>
      <c r="TU61" s="70"/>
      <c r="TV61" s="70"/>
    </row>
    <row r="62" spans="1:542" s="71" customFormat="1" x14ac:dyDescent="0.2">
      <c r="A62" s="32" t="s">
        <v>12</v>
      </c>
      <c r="B62" s="32" t="s">
        <v>102</v>
      </c>
      <c r="C62" s="77" t="s">
        <v>103</v>
      </c>
      <c r="D62" s="34">
        <v>87549</v>
      </c>
      <c r="E62" s="35">
        <v>76688</v>
      </c>
      <c r="F62" s="35">
        <v>63708</v>
      </c>
      <c r="G62" s="35">
        <v>41733</v>
      </c>
      <c r="H62" s="35">
        <v>58898</v>
      </c>
      <c r="I62" s="35">
        <v>172917</v>
      </c>
      <c r="J62" s="35">
        <f t="shared" si="2"/>
        <v>501493</v>
      </c>
      <c r="K62" s="12"/>
    </row>
    <row r="63" spans="1:542" s="78" customFormat="1" x14ac:dyDescent="0.2">
      <c r="A63" s="32" t="s">
        <v>12</v>
      </c>
      <c r="B63" s="32" t="s">
        <v>104</v>
      </c>
      <c r="C63" s="77" t="s">
        <v>105</v>
      </c>
      <c r="D63" s="34">
        <v>7181</v>
      </c>
      <c r="E63" s="35">
        <v>8259</v>
      </c>
      <c r="F63" s="35">
        <v>4060</v>
      </c>
      <c r="G63" s="35">
        <v>3434</v>
      </c>
      <c r="H63" s="35">
        <v>2156</v>
      </c>
      <c r="I63" s="35">
        <v>1617</v>
      </c>
      <c r="J63" s="35">
        <f t="shared" si="2"/>
        <v>26707</v>
      </c>
      <c r="K63" s="12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79"/>
      <c r="GE63" s="79"/>
      <c r="GF63" s="79"/>
      <c r="GG63" s="79"/>
      <c r="GH63" s="79"/>
      <c r="GI63" s="79"/>
      <c r="GJ63" s="79"/>
      <c r="GK63" s="79"/>
      <c r="GL63" s="79"/>
      <c r="GM63" s="79"/>
      <c r="GN63" s="79"/>
      <c r="GO63" s="79"/>
      <c r="GP63" s="79"/>
      <c r="GQ63" s="79"/>
      <c r="GR63" s="79"/>
      <c r="GS63" s="79"/>
      <c r="GT63" s="79"/>
      <c r="GU63" s="79"/>
      <c r="GV63" s="79"/>
      <c r="GW63" s="79"/>
      <c r="GX63" s="79"/>
      <c r="GY63" s="79"/>
      <c r="GZ63" s="79"/>
      <c r="HA63" s="79"/>
      <c r="HB63" s="79"/>
      <c r="HC63" s="79"/>
      <c r="HD63" s="79"/>
      <c r="HE63" s="79"/>
      <c r="HF63" s="79"/>
      <c r="HG63" s="79"/>
      <c r="HH63" s="79"/>
      <c r="HI63" s="79"/>
      <c r="HJ63" s="79"/>
      <c r="HK63" s="79"/>
      <c r="HL63" s="79"/>
      <c r="HM63" s="79"/>
      <c r="HN63" s="79"/>
      <c r="HO63" s="79"/>
      <c r="HP63" s="79"/>
      <c r="HQ63" s="79"/>
      <c r="HR63" s="79"/>
      <c r="HS63" s="79"/>
      <c r="HT63" s="79"/>
      <c r="HU63" s="79"/>
      <c r="HV63" s="79"/>
      <c r="HW63" s="79"/>
      <c r="HX63" s="79"/>
      <c r="HY63" s="79"/>
      <c r="HZ63" s="79"/>
      <c r="IA63" s="79"/>
      <c r="IB63" s="79"/>
      <c r="IC63" s="79"/>
      <c r="ID63" s="79"/>
      <c r="IE63" s="79"/>
      <c r="IF63" s="79"/>
      <c r="IG63" s="79"/>
      <c r="IH63" s="79"/>
      <c r="II63" s="79"/>
      <c r="IJ63" s="79"/>
      <c r="IK63" s="79"/>
      <c r="IL63" s="79"/>
      <c r="IM63" s="79"/>
      <c r="IN63" s="79"/>
      <c r="IO63" s="79"/>
      <c r="IP63" s="79"/>
      <c r="IQ63" s="79"/>
      <c r="IR63" s="79"/>
      <c r="IS63" s="79"/>
      <c r="IT63" s="79"/>
      <c r="IU63" s="79"/>
      <c r="IV63" s="79"/>
      <c r="IW63" s="79"/>
      <c r="IX63" s="79"/>
      <c r="IY63" s="79"/>
      <c r="IZ63" s="79"/>
      <c r="JA63" s="79"/>
      <c r="JB63" s="79"/>
      <c r="JC63" s="79"/>
      <c r="JD63" s="79"/>
      <c r="JE63" s="79"/>
      <c r="JF63" s="79"/>
      <c r="JG63" s="79"/>
      <c r="JH63" s="79"/>
      <c r="JI63" s="79"/>
      <c r="JJ63" s="79"/>
      <c r="JK63" s="79"/>
      <c r="JL63" s="79"/>
      <c r="JM63" s="79"/>
      <c r="JN63" s="79"/>
      <c r="JO63" s="79"/>
      <c r="JP63" s="79"/>
      <c r="JQ63" s="79"/>
      <c r="JR63" s="79"/>
      <c r="JS63" s="79"/>
      <c r="JT63" s="79"/>
      <c r="JU63" s="79"/>
      <c r="JV63" s="79"/>
      <c r="JW63" s="79"/>
      <c r="JX63" s="79"/>
      <c r="JY63" s="79"/>
      <c r="JZ63" s="79"/>
      <c r="KA63" s="79"/>
      <c r="KB63" s="79"/>
      <c r="KC63" s="79"/>
      <c r="KD63" s="79"/>
      <c r="KE63" s="79"/>
      <c r="KF63" s="79"/>
      <c r="KG63" s="79"/>
      <c r="KH63" s="79"/>
      <c r="KI63" s="79"/>
      <c r="KJ63" s="79"/>
      <c r="KK63" s="79"/>
      <c r="KL63" s="79"/>
      <c r="KM63" s="79"/>
      <c r="KN63" s="79"/>
      <c r="KO63" s="79"/>
      <c r="KP63" s="79"/>
      <c r="KQ63" s="79"/>
      <c r="KR63" s="79"/>
      <c r="KS63" s="79"/>
      <c r="KT63" s="79"/>
      <c r="KU63" s="79"/>
      <c r="KV63" s="79"/>
      <c r="KW63" s="79"/>
      <c r="KX63" s="79"/>
      <c r="KY63" s="79"/>
      <c r="KZ63" s="79"/>
      <c r="LA63" s="79"/>
      <c r="LB63" s="79"/>
      <c r="LC63" s="79"/>
      <c r="LD63" s="79"/>
      <c r="LE63" s="79"/>
      <c r="LF63" s="79"/>
      <c r="LG63" s="79"/>
      <c r="LH63" s="79"/>
      <c r="LI63" s="79"/>
      <c r="LJ63" s="79"/>
      <c r="LK63" s="79"/>
      <c r="LL63" s="79"/>
      <c r="LM63" s="79"/>
      <c r="LN63" s="79"/>
      <c r="LO63" s="79"/>
      <c r="LP63" s="79"/>
      <c r="LQ63" s="79"/>
      <c r="LR63" s="79"/>
      <c r="LS63" s="79"/>
      <c r="LT63" s="79"/>
      <c r="LU63" s="79"/>
      <c r="LV63" s="79"/>
      <c r="LW63" s="79"/>
      <c r="LX63" s="79"/>
      <c r="LY63" s="79"/>
      <c r="LZ63" s="79"/>
      <c r="MA63" s="79"/>
      <c r="MB63" s="79"/>
      <c r="MC63" s="79"/>
      <c r="MD63" s="79"/>
      <c r="ME63" s="79"/>
      <c r="MF63" s="79"/>
      <c r="MG63" s="79"/>
      <c r="MH63" s="79"/>
      <c r="MI63" s="79"/>
      <c r="MJ63" s="79"/>
      <c r="MK63" s="79"/>
      <c r="ML63" s="79"/>
      <c r="MM63" s="79"/>
      <c r="MN63" s="79"/>
      <c r="MO63" s="79"/>
      <c r="MP63" s="79"/>
      <c r="MQ63" s="79"/>
      <c r="MR63" s="79"/>
      <c r="MS63" s="79"/>
      <c r="MT63" s="79"/>
      <c r="MU63" s="79"/>
      <c r="MV63" s="79"/>
      <c r="MW63" s="79"/>
      <c r="MX63" s="79"/>
      <c r="MY63" s="79"/>
      <c r="MZ63" s="79"/>
      <c r="NA63" s="79"/>
      <c r="NB63" s="79"/>
      <c r="NC63" s="79"/>
      <c r="ND63" s="79"/>
      <c r="NE63" s="79"/>
      <c r="NF63" s="79"/>
      <c r="NG63" s="79"/>
      <c r="NH63" s="79"/>
      <c r="NI63" s="79"/>
      <c r="NJ63" s="79"/>
      <c r="NK63" s="79"/>
      <c r="NL63" s="79"/>
      <c r="NM63" s="79"/>
      <c r="NN63" s="79"/>
      <c r="NO63" s="79"/>
      <c r="NP63" s="79"/>
      <c r="NQ63" s="79"/>
      <c r="NR63" s="79"/>
      <c r="NS63" s="79"/>
      <c r="NT63" s="79"/>
      <c r="NU63" s="79"/>
      <c r="NV63" s="79"/>
      <c r="NW63" s="79"/>
      <c r="NX63" s="79"/>
      <c r="NY63" s="79"/>
      <c r="NZ63" s="79"/>
      <c r="OA63" s="79"/>
      <c r="OB63" s="79"/>
      <c r="OC63" s="79"/>
      <c r="OD63" s="79"/>
      <c r="OE63" s="79"/>
      <c r="OF63" s="79"/>
      <c r="OG63" s="79"/>
      <c r="OH63" s="79"/>
      <c r="OI63" s="79"/>
      <c r="OJ63" s="79"/>
      <c r="OK63" s="79"/>
      <c r="OL63" s="79"/>
      <c r="OM63" s="79"/>
      <c r="ON63" s="79"/>
      <c r="OO63" s="79"/>
      <c r="OP63" s="79"/>
      <c r="OQ63" s="79"/>
      <c r="OR63" s="79"/>
      <c r="OS63" s="79"/>
      <c r="OT63" s="79"/>
      <c r="OU63" s="79"/>
      <c r="OV63" s="79"/>
      <c r="OW63" s="79"/>
      <c r="OX63" s="79"/>
      <c r="OY63" s="79"/>
      <c r="OZ63" s="79"/>
      <c r="PA63" s="79"/>
      <c r="PB63" s="79"/>
      <c r="PC63" s="79"/>
      <c r="PD63" s="79"/>
      <c r="PE63" s="79"/>
      <c r="PF63" s="79"/>
      <c r="PG63" s="79"/>
      <c r="PH63" s="79"/>
      <c r="PI63" s="79"/>
      <c r="PJ63" s="79"/>
      <c r="PK63" s="79"/>
      <c r="PL63" s="79"/>
      <c r="PM63" s="79"/>
      <c r="PN63" s="79"/>
      <c r="PO63" s="79"/>
      <c r="PP63" s="79"/>
      <c r="PQ63" s="79"/>
      <c r="PR63" s="79"/>
      <c r="PS63" s="79"/>
      <c r="PT63" s="79"/>
      <c r="PU63" s="79"/>
      <c r="PV63" s="79"/>
      <c r="PW63" s="79"/>
      <c r="PX63" s="79"/>
      <c r="PY63" s="79"/>
      <c r="PZ63" s="79"/>
      <c r="QA63" s="79"/>
      <c r="QB63" s="79"/>
      <c r="QC63" s="79"/>
      <c r="QD63" s="79"/>
      <c r="QE63" s="79"/>
      <c r="QF63" s="79"/>
      <c r="QG63" s="79"/>
      <c r="QH63" s="79"/>
      <c r="QI63" s="79"/>
      <c r="QJ63" s="79"/>
      <c r="QK63" s="79"/>
      <c r="QL63" s="79"/>
      <c r="QM63" s="79"/>
      <c r="QN63" s="79"/>
      <c r="QO63" s="79"/>
      <c r="QP63" s="79"/>
      <c r="QQ63" s="79"/>
      <c r="QR63" s="79"/>
      <c r="QS63" s="79"/>
      <c r="QT63" s="79"/>
      <c r="QU63" s="79"/>
      <c r="QV63" s="79"/>
      <c r="QW63" s="79"/>
      <c r="QX63" s="79"/>
      <c r="QY63" s="79"/>
      <c r="QZ63" s="79"/>
      <c r="RA63" s="79"/>
      <c r="RB63" s="79"/>
      <c r="RC63" s="79"/>
      <c r="RD63" s="79"/>
      <c r="RE63" s="79"/>
      <c r="RF63" s="79"/>
      <c r="RG63" s="79"/>
      <c r="RH63" s="79"/>
      <c r="RI63" s="79"/>
      <c r="RJ63" s="79"/>
      <c r="RK63" s="79"/>
      <c r="RL63" s="79"/>
      <c r="RM63" s="79"/>
      <c r="RN63" s="79"/>
      <c r="RO63" s="79"/>
      <c r="RP63" s="79"/>
      <c r="RQ63" s="79"/>
      <c r="RR63" s="79"/>
      <c r="RS63" s="79"/>
      <c r="RT63" s="79"/>
      <c r="RU63" s="79"/>
      <c r="RV63" s="79"/>
      <c r="RW63" s="79"/>
      <c r="RX63" s="79"/>
      <c r="RY63" s="79"/>
      <c r="RZ63" s="79"/>
      <c r="SA63" s="79"/>
      <c r="SB63" s="79"/>
      <c r="SC63" s="79"/>
      <c r="SD63" s="79"/>
      <c r="SE63" s="79"/>
      <c r="SF63" s="79"/>
      <c r="SG63" s="79"/>
      <c r="SH63" s="79"/>
      <c r="SI63" s="79"/>
      <c r="SJ63" s="79"/>
      <c r="SK63" s="79"/>
      <c r="SL63" s="79"/>
      <c r="SM63" s="79"/>
      <c r="SN63" s="79"/>
      <c r="SO63" s="79"/>
      <c r="SP63" s="79"/>
      <c r="SQ63" s="79"/>
      <c r="SR63" s="79"/>
      <c r="SS63" s="79"/>
      <c r="ST63" s="79"/>
      <c r="SU63" s="79"/>
      <c r="SV63" s="79"/>
      <c r="SW63" s="79"/>
      <c r="SX63" s="79"/>
      <c r="SY63" s="79"/>
      <c r="SZ63" s="79"/>
      <c r="TA63" s="79"/>
      <c r="TB63" s="79"/>
      <c r="TC63" s="79"/>
      <c r="TD63" s="79"/>
      <c r="TE63" s="79"/>
      <c r="TF63" s="79"/>
      <c r="TG63" s="79"/>
      <c r="TH63" s="79"/>
      <c r="TI63" s="79"/>
      <c r="TJ63" s="79"/>
      <c r="TK63" s="79"/>
      <c r="TL63" s="79"/>
      <c r="TM63" s="79"/>
      <c r="TN63" s="79"/>
      <c r="TO63" s="79"/>
      <c r="TP63" s="79"/>
      <c r="TQ63" s="79"/>
      <c r="TR63" s="79"/>
      <c r="TS63" s="79"/>
      <c r="TT63" s="79"/>
      <c r="TU63" s="79"/>
      <c r="TV63" s="79"/>
    </row>
    <row r="64" spans="1:542" s="22" customFormat="1" ht="38.25" x14ac:dyDescent="0.2">
      <c r="A64" s="64"/>
      <c r="B64" s="64"/>
      <c r="C64" s="80" t="s">
        <v>106</v>
      </c>
      <c r="D64" s="17">
        <f t="shared" ref="D64:I64" si="21">SUM(D66+D75+D97+D182+D232)</f>
        <v>6055920901</v>
      </c>
      <c r="E64" s="51">
        <f t="shared" si="21"/>
        <v>5710000946</v>
      </c>
      <c r="F64" s="51">
        <f t="shared" si="21"/>
        <v>4964988135</v>
      </c>
      <c r="G64" s="51">
        <f t="shared" si="21"/>
        <v>5390972019</v>
      </c>
      <c r="H64" s="51">
        <f t="shared" si="21"/>
        <v>5401533234</v>
      </c>
      <c r="I64" s="51">
        <f t="shared" si="21"/>
        <v>5524119897</v>
      </c>
      <c r="J64" s="51">
        <f t="shared" si="2"/>
        <v>33047535132</v>
      </c>
      <c r="K64" s="12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  <c r="IW64" s="30"/>
      <c r="IX64" s="30"/>
      <c r="IY64" s="30"/>
      <c r="IZ64" s="30"/>
      <c r="JA64" s="30"/>
      <c r="JB64" s="30"/>
      <c r="JC64" s="30"/>
      <c r="JD64" s="30"/>
      <c r="JE64" s="30"/>
      <c r="JF64" s="30"/>
      <c r="JG64" s="30"/>
      <c r="JH64" s="30"/>
      <c r="JI64" s="30"/>
      <c r="JJ64" s="30"/>
      <c r="JK64" s="30"/>
      <c r="JL64" s="30"/>
      <c r="JM64" s="30"/>
      <c r="JN64" s="30"/>
      <c r="JO64" s="30"/>
      <c r="JP64" s="30"/>
      <c r="JQ64" s="30"/>
      <c r="JR64" s="30"/>
      <c r="JS64" s="30"/>
      <c r="JT64" s="30"/>
      <c r="JU64" s="30"/>
      <c r="JV64" s="30"/>
      <c r="JW64" s="30"/>
      <c r="JX64" s="30"/>
      <c r="JY64" s="30"/>
      <c r="JZ64" s="30"/>
      <c r="KA64" s="30"/>
      <c r="KB64" s="30"/>
      <c r="KC64" s="30"/>
      <c r="KD64" s="30"/>
      <c r="KE64" s="30"/>
      <c r="KF64" s="30"/>
      <c r="KG64" s="30"/>
      <c r="KH64" s="30"/>
      <c r="KI64" s="30"/>
      <c r="KJ64" s="30"/>
      <c r="KK64" s="30"/>
      <c r="KL64" s="30"/>
      <c r="KM64" s="30"/>
      <c r="KN64" s="30"/>
      <c r="KO64" s="30"/>
      <c r="KP64" s="30"/>
      <c r="KQ64" s="30"/>
      <c r="KR64" s="30"/>
      <c r="KS64" s="30"/>
      <c r="KT64" s="30"/>
      <c r="KU64" s="30"/>
      <c r="KV64" s="30"/>
      <c r="KW64" s="30"/>
      <c r="KX64" s="30"/>
      <c r="KY64" s="30"/>
      <c r="KZ64" s="30"/>
      <c r="LA64" s="30"/>
      <c r="LB64" s="30"/>
      <c r="LC64" s="30"/>
      <c r="LD64" s="30"/>
      <c r="LE64" s="30"/>
      <c r="LF64" s="30"/>
      <c r="LG64" s="30"/>
      <c r="LH64" s="30"/>
      <c r="LI64" s="30"/>
      <c r="LJ64" s="30"/>
      <c r="LK64" s="30"/>
      <c r="LL64" s="30"/>
      <c r="LM64" s="30"/>
      <c r="LN64" s="30"/>
      <c r="LO64" s="30"/>
      <c r="LP64" s="30"/>
      <c r="LQ64" s="30"/>
      <c r="LR64" s="30"/>
      <c r="LS64" s="30"/>
      <c r="LT64" s="30"/>
      <c r="LU64" s="30"/>
      <c r="LV64" s="30"/>
      <c r="LW64" s="30"/>
      <c r="LX64" s="30"/>
      <c r="LY64" s="30"/>
      <c r="LZ64" s="30"/>
      <c r="MA64" s="30"/>
      <c r="MB64" s="30"/>
      <c r="MC64" s="30"/>
      <c r="MD64" s="30"/>
      <c r="ME64" s="30"/>
      <c r="MF64" s="30"/>
      <c r="MG64" s="30"/>
      <c r="MH64" s="30"/>
      <c r="MI64" s="30"/>
      <c r="MJ64" s="30"/>
      <c r="MK64" s="30"/>
      <c r="ML64" s="30"/>
      <c r="MM64" s="30"/>
      <c r="MN64" s="30"/>
      <c r="MO64" s="30"/>
      <c r="MP64" s="30"/>
      <c r="MQ64" s="30"/>
      <c r="MR64" s="30"/>
      <c r="MS64" s="30"/>
      <c r="MT64" s="30"/>
      <c r="MU64" s="30"/>
      <c r="MV64" s="30"/>
      <c r="MW64" s="30"/>
      <c r="MX64" s="30"/>
      <c r="MY64" s="30"/>
      <c r="MZ64" s="30"/>
      <c r="NA64" s="30"/>
      <c r="NB64" s="30"/>
      <c r="NC64" s="30"/>
      <c r="ND64" s="30"/>
      <c r="NE64" s="30"/>
      <c r="NF64" s="30"/>
      <c r="NG64" s="30"/>
      <c r="NH64" s="30"/>
      <c r="NI64" s="30"/>
      <c r="NJ64" s="30"/>
      <c r="NK64" s="30"/>
      <c r="NL64" s="30"/>
      <c r="NM64" s="30"/>
      <c r="NN64" s="30"/>
      <c r="NO64" s="30"/>
      <c r="NP64" s="30"/>
      <c r="NQ64" s="30"/>
      <c r="NR64" s="30"/>
      <c r="NS64" s="30"/>
      <c r="NT64" s="30"/>
      <c r="NU64" s="30"/>
      <c r="NV64" s="30"/>
      <c r="NW64" s="30"/>
      <c r="NX64" s="30"/>
      <c r="NY64" s="30"/>
      <c r="NZ64" s="30"/>
      <c r="OA64" s="30"/>
      <c r="OB64" s="30"/>
      <c r="OC64" s="30"/>
      <c r="OD64" s="30"/>
      <c r="OE64" s="30"/>
      <c r="OF64" s="30"/>
      <c r="OG64" s="30"/>
      <c r="OH64" s="30"/>
      <c r="OI64" s="30"/>
      <c r="OJ64" s="30"/>
      <c r="OK64" s="30"/>
      <c r="OL64" s="30"/>
      <c r="OM64" s="30"/>
      <c r="ON64" s="30"/>
      <c r="OO64" s="30"/>
      <c r="OP64" s="30"/>
      <c r="OQ64" s="30"/>
      <c r="OR64" s="30"/>
      <c r="OS64" s="30"/>
      <c r="OT64" s="30"/>
      <c r="OU64" s="30"/>
      <c r="OV64" s="30"/>
      <c r="OW64" s="30"/>
      <c r="OX64" s="30"/>
      <c r="OY64" s="30"/>
      <c r="OZ64" s="30"/>
      <c r="PA64" s="30"/>
      <c r="PB64" s="30"/>
      <c r="PC64" s="30"/>
      <c r="PD64" s="30"/>
      <c r="PE64" s="30"/>
      <c r="PF64" s="30"/>
      <c r="PG64" s="30"/>
      <c r="PH64" s="30"/>
      <c r="PI64" s="30"/>
      <c r="PJ64" s="30"/>
      <c r="PK64" s="30"/>
      <c r="PL64" s="30"/>
      <c r="PM64" s="30"/>
      <c r="PN64" s="30"/>
      <c r="PO64" s="30"/>
      <c r="PP64" s="30"/>
      <c r="PQ64" s="30"/>
      <c r="PR64" s="30"/>
      <c r="PS64" s="30"/>
      <c r="PT64" s="30"/>
      <c r="PU64" s="30"/>
      <c r="PV64" s="30"/>
      <c r="PW64" s="30"/>
      <c r="PX64" s="30"/>
      <c r="PY64" s="30"/>
      <c r="PZ64" s="30"/>
      <c r="QA64" s="30"/>
      <c r="QB64" s="30"/>
      <c r="QC64" s="30"/>
      <c r="QD64" s="30"/>
      <c r="QE64" s="30"/>
      <c r="QF64" s="30"/>
      <c r="QG64" s="30"/>
      <c r="QH64" s="30"/>
      <c r="QI64" s="30"/>
      <c r="QJ64" s="30"/>
      <c r="QK64" s="30"/>
      <c r="QL64" s="30"/>
      <c r="QM64" s="30"/>
      <c r="QN64" s="30"/>
      <c r="QO64" s="30"/>
      <c r="QP64" s="30"/>
      <c r="QQ64" s="30"/>
      <c r="QR64" s="30"/>
      <c r="QS64" s="30"/>
      <c r="QT64" s="30"/>
      <c r="QU64" s="30"/>
      <c r="QV64" s="30"/>
      <c r="QW64" s="30"/>
      <c r="QX64" s="30"/>
      <c r="QY64" s="30"/>
      <c r="QZ64" s="30"/>
      <c r="RA64" s="30"/>
      <c r="RB64" s="30"/>
      <c r="RC64" s="30"/>
      <c r="RD64" s="30"/>
      <c r="RE64" s="30"/>
      <c r="RF64" s="30"/>
      <c r="RG64" s="30"/>
      <c r="RH64" s="30"/>
      <c r="RI64" s="30"/>
      <c r="RJ64" s="30"/>
      <c r="RK64" s="30"/>
      <c r="RL64" s="30"/>
      <c r="RM64" s="30"/>
      <c r="RN64" s="30"/>
      <c r="RO64" s="30"/>
      <c r="RP64" s="30"/>
      <c r="RQ64" s="30"/>
      <c r="RR64" s="30"/>
      <c r="RS64" s="30"/>
      <c r="RT64" s="30"/>
      <c r="RU64" s="30"/>
      <c r="RV64" s="30"/>
      <c r="RW64" s="30"/>
      <c r="RX64" s="30"/>
      <c r="RY64" s="30"/>
      <c r="RZ64" s="30"/>
      <c r="SA64" s="30"/>
      <c r="SB64" s="30"/>
      <c r="SC64" s="30"/>
      <c r="SD64" s="30"/>
      <c r="SE64" s="30"/>
      <c r="SF64" s="30"/>
      <c r="SG64" s="30"/>
      <c r="SH64" s="30"/>
      <c r="SI64" s="30"/>
      <c r="SJ64" s="30"/>
      <c r="SK64" s="30"/>
      <c r="SL64" s="30"/>
      <c r="SM64" s="30"/>
      <c r="SN64" s="30"/>
      <c r="SO64" s="30"/>
      <c r="SP64" s="30"/>
      <c r="SQ64" s="30"/>
      <c r="SR64" s="30"/>
      <c r="SS64" s="30"/>
      <c r="ST64" s="30"/>
      <c r="SU64" s="30"/>
      <c r="SV64" s="30"/>
      <c r="SW64" s="30"/>
      <c r="SX64" s="30"/>
      <c r="SY64" s="30"/>
      <c r="SZ64" s="30"/>
      <c r="TA64" s="30"/>
      <c r="TB64" s="30"/>
      <c r="TC64" s="30"/>
      <c r="TD64" s="30"/>
      <c r="TE64" s="30"/>
      <c r="TF64" s="30"/>
      <c r="TG64" s="30"/>
      <c r="TH64" s="30"/>
      <c r="TI64" s="30"/>
      <c r="TJ64" s="30"/>
      <c r="TK64" s="30"/>
      <c r="TL64" s="30"/>
      <c r="TM64" s="30"/>
      <c r="TN64" s="30"/>
      <c r="TO64" s="30"/>
      <c r="TP64" s="30"/>
      <c r="TQ64" s="30"/>
      <c r="TR64" s="30"/>
      <c r="TS64" s="30"/>
      <c r="TT64" s="30"/>
      <c r="TU64" s="30"/>
      <c r="TV64" s="30"/>
    </row>
    <row r="65" spans="1:542" s="30" customFormat="1" ht="10.5" customHeight="1" x14ac:dyDescent="0.2">
      <c r="A65" s="81"/>
      <c r="B65" s="81"/>
      <c r="C65" s="82"/>
      <c r="D65" s="83"/>
      <c r="E65" s="83"/>
      <c r="F65" s="83"/>
      <c r="G65" s="83"/>
      <c r="H65" s="83"/>
      <c r="I65" s="83"/>
      <c r="J65" s="83"/>
      <c r="K65" s="12"/>
    </row>
    <row r="66" spans="1:542" s="30" customFormat="1" ht="12.75" x14ac:dyDescent="0.2">
      <c r="A66" s="64"/>
      <c r="B66" s="64"/>
      <c r="C66" s="65" t="s">
        <v>107</v>
      </c>
      <c r="D66" s="62">
        <f t="shared" ref="D66:I66" si="22">SUM(D67:D74)</f>
        <v>2502147394</v>
      </c>
      <c r="E66" s="51">
        <f t="shared" si="22"/>
        <v>3074482075</v>
      </c>
      <c r="F66" s="51">
        <f t="shared" si="22"/>
        <v>2122814928</v>
      </c>
      <c r="G66" s="51">
        <f t="shared" si="22"/>
        <v>2835676199</v>
      </c>
      <c r="H66" s="51">
        <f t="shared" si="22"/>
        <v>2564534075</v>
      </c>
      <c r="I66" s="51">
        <f t="shared" si="22"/>
        <v>2583614604</v>
      </c>
      <c r="J66" s="51">
        <f t="shared" si="2"/>
        <v>15683269275</v>
      </c>
      <c r="K66" s="12"/>
    </row>
    <row r="67" spans="1:542" s="31" customFormat="1" x14ac:dyDescent="0.2">
      <c r="A67" s="32" t="s">
        <v>108</v>
      </c>
      <c r="B67" s="32" t="s">
        <v>109</v>
      </c>
      <c r="C67" s="84" t="s">
        <v>110</v>
      </c>
      <c r="D67" s="34">
        <v>1764944580</v>
      </c>
      <c r="E67" s="37">
        <v>2210206965</v>
      </c>
      <c r="F67" s="37">
        <v>1585451461</v>
      </c>
      <c r="G67" s="37">
        <v>2151878379</v>
      </c>
      <c r="H67" s="37">
        <v>2062770053</v>
      </c>
      <c r="I67" s="37">
        <v>2093310266</v>
      </c>
      <c r="J67" s="37">
        <f t="shared" si="2"/>
        <v>11868561704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  <c r="KF67" s="12"/>
      <c r="KG67" s="12"/>
      <c r="KH67" s="12"/>
      <c r="KI67" s="12"/>
      <c r="KJ67" s="12"/>
      <c r="KK67" s="12"/>
      <c r="KL67" s="12"/>
      <c r="KM67" s="12"/>
      <c r="KN67" s="12"/>
      <c r="KO67" s="12"/>
      <c r="KP67" s="12"/>
      <c r="KQ67" s="12"/>
      <c r="KR67" s="12"/>
      <c r="KS67" s="12"/>
      <c r="KT67" s="12"/>
      <c r="KU67" s="12"/>
      <c r="KV67" s="12"/>
      <c r="KW67" s="12"/>
      <c r="KX67" s="12"/>
      <c r="KY67" s="12"/>
      <c r="KZ67" s="12"/>
      <c r="LA67" s="12"/>
      <c r="LB67" s="12"/>
      <c r="LC67" s="12"/>
      <c r="LD67" s="12"/>
      <c r="LE67" s="12"/>
      <c r="LF67" s="12"/>
      <c r="LG67" s="12"/>
      <c r="LH67" s="12"/>
      <c r="LI67" s="12"/>
      <c r="LJ67" s="12"/>
      <c r="LK67" s="12"/>
      <c r="LL67" s="12"/>
      <c r="LM67" s="12"/>
      <c r="LN67" s="12"/>
      <c r="LO67" s="12"/>
      <c r="LP67" s="12"/>
      <c r="LQ67" s="12"/>
      <c r="LR67" s="12"/>
      <c r="LS67" s="12"/>
      <c r="LT67" s="12"/>
      <c r="LU67" s="12"/>
      <c r="LV67" s="12"/>
      <c r="LW67" s="12"/>
      <c r="LX67" s="12"/>
      <c r="LY67" s="12"/>
      <c r="LZ67" s="12"/>
      <c r="MA67" s="12"/>
      <c r="MB67" s="12"/>
      <c r="MC67" s="12"/>
      <c r="MD67" s="12"/>
      <c r="ME67" s="12"/>
      <c r="MF67" s="12"/>
      <c r="MG67" s="12"/>
      <c r="MH67" s="12"/>
      <c r="MI67" s="12"/>
      <c r="MJ67" s="12"/>
      <c r="MK67" s="12"/>
      <c r="ML67" s="12"/>
      <c r="MM67" s="12"/>
      <c r="MN67" s="12"/>
      <c r="MO67" s="12"/>
      <c r="MP67" s="12"/>
      <c r="MQ67" s="12"/>
      <c r="MR67" s="12"/>
      <c r="MS67" s="12"/>
      <c r="MT67" s="12"/>
      <c r="MU67" s="12"/>
      <c r="MV67" s="12"/>
      <c r="MW67" s="12"/>
      <c r="MX67" s="12"/>
      <c r="MY67" s="12"/>
      <c r="MZ67" s="12"/>
      <c r="NA67" s="12"/>
      <c r="NB67" s="12"/>
      <c r="NC67" s="12"/>
      <c r="ND67" s="12"/>
      <c r="NE67" s="12"/>
      <c r="NF67" s="12"/>
      <c r="NG67" s="12"/>
      <c r="NH67" s="12"/>
      <c r="NI67" s="12"/>
      <c r="NJ67" s="12"/>
      <c r="NK67" s="12"/>
      <c r="NL67" s="12"/>
      <c r="NM67" s="12"/>
      <c r="NN67" s="12"/>
      <c r="NO67" s="12"/>
      <c r="NP67" s="12"/>
      <c r="NQ67" s="12"/>
      <c r="NR67" s="12"/>
      <c r="NS67" s="12"/>
      <c r="NT67" s="12"/>
      <c r="NU67" s="12"/>
      <c r="NV67" s="12"/>
      <c r="NW67" s="12"/>
      <c r="NX67" s="12"/>
      <c r="NY67" s="12"/>
      <c r="NZ67" s="12"/>
      <c r="OA67" s="12"/>
      <c r="OB67" s="12"/>
      <c r="OC67" s="12"/>
      <c r="OD67" s="12"/>
      <c r="OE67" s="12"/>
      <c r="OF67" s="12"/>
      <c r="OG67" s="12"/>
      <c r="OH67" s="12"/>
      <c r="OI67" s="12"/>
      <c r="OJ67" s="12"/>
      <c r="OK67" s="12"/>
      <c r="OL67" s="12"/>
      <c r="OM67" s="12"/>
      <c r="ON67" s="12"/>
      <c r="OO67" s="12"/>
      <c r="OP67" s="12"/>
      <c r="OQ67" s="12"/>
      <c r="OR67" s="12"/>
      <c r="OS67" s="12"/>
      <c r="OT67" s="12"/>
      <c r="OU67" s="12"/>
      <c r="OV67" s="12"/>
      <c r="OW67" s="12"/>
      <c r="OX67" s="12"/>
      <c r="OY67" s="12"/>
      <c r="OZ67" s="12"/>
      <c r="PA67" s="12"/>
      <c r="PB67" s="12"/>
      <c r="PC67" s="12"/>
      <c r="PD67" s="12"/>
      <c r="PE67" s="12"/>
      <c r="PF67" s="12"/>
      <c r="PG67" s="12"/>
      <c r="PH67" s="12"/>
      <c r="PI67" s="12"/>
      <c r="PJ67" s="12"/>
      <c r="PK67" s="12"/>
      <c r="PL67" s="12"/>
      <c r="PM67" s="12"/>
      <c r="PN67" s="12"/>
      <c r="PO67" s="12"/>
      <c r="PP67" s="12"/>
      <c r="PQ67" s="12"/>
      <c r="PR67" s="12"/>
      <c r="PS67" s="12"/>
      <c r="PT67" s="12"/>
      <c r="PU67" s="12"/>
      <c r="PV67" s="12"/>
      <c r="PW67" s="12"/>
      <c r="PX67" s="12"/>
      <c r="PY67" s="12"/>
      <c r="PZ67" s="12"/>
      <c r="QA67" s="12"/>
      <c r="QB67" s="12"/>
      <c r="QC67" s="12"/>
      <c r="QD67" s="12"/>
      <c r="QE67" s="12"/>
      <c r="QF67" s="12"/>
      <c r="QG67" s="12"/>
      <c r="QH67" s="12"/>
      <c r="QI67" s="12"/>
      <c r="QJ67" s="12"/>
      <c r="QK67" s="12"/>
      <c r="QL67" s="12"/>
      <c r="QM67" s="12"/>
      <c r="QN67" s="12"/>
      <c r="QO67" s="12"/>
      <c r="QP67" s="12"/>
      <c r="QQ67" s="12"/>
      <c r="QR67" s="12"/>
      <c r="QS67" s="12"/>
      <c r="QT67" s="12"/>
      <c r="QU67" s="12"/>
      <c r="QV67" s="12"/>
      <c r="QW67" s="12"/>
      <c r="QX67" s="12"/>
      <c r="QY67" s="12"/>
      <c r="QZ67" s="12"/>
      <c r="RA67" s="12"/>
      <c r="RB67" s="12"/>
      <c r="RC67" s="12"/>
      <c r="RD67" s="12"/>
      <c r="RE67" s="12"/>
      <c r="RF67" s="12"/>
      <c r="RG67" s="12"/>
      <c r="RH67" s="12"/>
      <c r="RI67" s="12"/>
      <c r="RJ67" s="12"/>
      <c r="RK67" s="12"/>
      <c r="RL67" s="12"/>
      <c r="RM67" s="12"/>
      <c r="RN67" s="12"/>
      <c r="RO67" s="12"/>
      <c r="RP67" s="12"/>
      <c r="RQ67" s="12"/>
      <c r="RR67" s="12"/>
      <c r="RS67" s="12"/>
      <c r="RT67" s="12"/>
      <c r="RU67" s="12"/>
      <c r="RV67" s="12"/>
      <c r="RW67" s="12"/>
      <c r="RX67" s="12"/>
      <c r="RY67" s="12"/>
      <c r="RZ67" s="12"/>
      <c r="SA67" s="12"/>
      <c r="SB67" s="12"/>
      <c r="SC67" s="12"/>
      <c r="SD67" s="12"/>
      <c r="SE67" s="12"/>
      <c r="SF67" s="12"/>
      <c r="SG67" s="12"/>
      <c r="SH67" s="12"/>
      <c r="SI67" s="12"/>
      <c r="SJ67" s="12"/>
      <c r="SK67" s="12"/>
      <c r="SL67" s="12"/>
      <c r="SM67" s="12"/>
      <c r="SN67" s="12"/>
      <c r="SO67" s="12"/>
      <c r="SP67" s="12"/>
      <c r="SQ67" s="12"/>
      <c r="SR67" s="12"/>
      <c r="SS67" s="12"/>
      <c r="ST67" s="12"/>
      <c r="SU67" s="12"/>
      <c r="SV67" s="12"/>
      <c r="SW67" s="12"/>
      <c r="SX67" s="12"/>
      <c r="SY67" s="12"/>
      <c r="SZ67" s="12"/>
      <c r="TA67" s="12"/>
      <c r="TB67" s="12"/>
      <c r="TC67" s="12"/>
      <c r="TD67" s="12"/>
      <c r="TE67" s="12"/>
      <c r="TF67" s="12"/>
      <c r="TG67" s="12"/>
      <c r="TH67" s="12"/>
      <c r="TI67" s="12"/>
      <c r="TJ67" s="12"/>
      <c r="TK67" s="12"/>
      <c r="TL67" s="12"/>
      <c r="TM67" s="12"/>
      <c r="TN67" s="12"/>
      <c r="TO67" s="12"/>
      <c r="TP67" s="12"/>
      <c r="TQ67" s="12"/>
      <c r="TR67" s="12"/>
      <c r="TS67" s="12"/>
      <c r="TT67" s="12"/>
      <c r="TU67" s="12"/>
      <c r="TV67" s="12"/>
    </row>
    <row r="68" spans="1:542" s="31" customFormat="1" x14ac:dyDescent="0.2">
      <c r="A68" s="32" t="s">
        <v>108</v>
      </c>
      <c r="B68" s="32" t="s">
        <v>111</v>
      </c>
      <c r="C68" s="84" t="s">
        <v>112</v>
      </c>
      <c r="D68" s="34">
        <v>88596912</v>
      </c>
      <c r="E68" s="35">
        <v>112413181</v>
      </c>
      <c r="F68" s="35">
        <v>79772640</v>
      </c>
      <c r="G68" s="35">
        <v>107904416</v>
      </c>
      <c r="H68" s="35">
        <v>107784414</v>
      </c>
      <c r="I68" s="35">
        <v>125772088</v>
      </c>
      <c r="J68" s="35">
        <f t="shared" ref="J68:J131" si="23">SUM(D68:I68)</f>
        <v>622243651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E68" s="12"/>
      <c r="KF68" s="12"/>
      <c r="KG68" s="12"/>
      <c r="KH68" s="12"/>
      <c r="KI68" s="12"/>
      <c r="KJ68" s="12"/>
      <c r="KK68" s="12"/>
      <c r="KL68" s="12"/>
      <c r="KM68" s="12"/>
      <c r="KN68" s="12"/>
      <c r="KO68" s="12"/>
      <c r="KP68" s="12"/>
      <c r="KQ68" s="12"/>
      <c r="KR68" s="12"/>
      <c r="KS68" s="12"/>
      <c r="KT68" s="12"/>
      <c r="KU68" s="12"/>
      <c r="KV68" s="12"/>
      <c r="KW68" s="12"/>
      <c r="KX68" s="12"/>
      <c r="KY68" s="12"/>
      <c r="KZ68" s="12"/>
      <c r="LA68" s="12"/>
      <c r="LB68" s="12"/>
      <c r="LC68" s="12"/>
      <c r="LD68" s="12"/>
      <c r="LE68" s="12"/>
      <c r="LF68" s="12"/>
      <c r="LG68" s="12"/>
      <c r="LH68" s="12"/>
      <c r="LI68" s="12"/>
      <c r="LJ68" s="12"/>
      <c r="LK68" s="12"/>
      <c r="LL68" s="12"/>
      <c r="LM68" s="12"/>
      <c r="LN68" s="12"/>
      <c r="LO68" s="12"/>
      <c r="LP68" s="12"/>
      <c r="LQ68" s="12"/>
      <c r="LR68" s="12"/>
      <c r="LS68" s="12"/>
      <c r="LT68" s="12"/>
      <c r="LU68" s="12"/>
      <c r="LV68" s="12"/>
      <c r="LW68" s="12"/>
      <c r="LX68" s="12"/>
      <c r="LY68" s="12"/>
      <c r="LZ68" s="12"/>
      <c r="MA68" s="12"/>
      <c r="MB68" s="12"/>
      <c r="MC68" s="12"/>
      <c r="MD68" s="12"/>
      <c r="ME68" s="12"/>
      <c r="MF68" s="12"/>
      <c r="MG68" s="12"/>
      <c r="MH68" s="12"/>
      <c r="MI68" s="12"/>
      <c r="MJ68" s="12"/>
      <c r="MK68" s="12"/>
      <c r="ML68" s="12"/>
      <c r="MM68" s="12"/>
      <c r="MN68" s="12"/>
      <c r="MO68" s="12"/>
      <c r="MP68" s="12"/>
      <c r="MQ68" s="12"/>
      <c r="MR68" s="12"/>
      <c r="MS68" s="12"/>
      <c r="MT68" s="12"/>
      <c r="MU68" s="12"/>
      <c r="MV68" s="12"/>
      <c r="MW68" s="12"/>
      <c r="MX68" s="12"/>
      <c r="MY68" s="12"/>
      <c r="MZ68" s="12"/>
      <c r="NA68" s="12"/>
      <c r="NB68" s="12"/>
      <c r="NC68" s="12"/>
      <c r="ND68" s="12"/>
      <c r="NE68" s="12"/>
      <c r="NF68" s="12"/>
      <c r="NG68" s="12"/>
      <c r="NH68" s="12"/>
      <c r="NI68" s="12"/>
      <c r="NJ68" s="12"/>
      <c r="NK68" s="12"/>
      <c r="NL68" s="12"/>
      <c r="NM68" s="12"/>
      <c r="NN68" s="12"/>
      <c r="NO68" s="12"/>
      <c r="NP68" s="12"/>
      <c r="NQ68" s="12"/>
      <c r="NR68" s="12"/>
      <c r="NS68" s="12"/>
      <c r="NT68" s="12"/>
      <c r="NU68" s="12"/>
      <c r="NV68" s="12"/>
      <c r="NW68" s="12"/>
      <c r="NX68" s="12"/>
      <c r="NY68" s="12"/>
      <c r="NZ68" s="12"/>
      <c r="OA68" s="12"/>
      <c r="OB68" s="12"/>
      <c r="OC68" s="12"/>
      <c r="OD68" s="12"/>
      <c r="OE68" s="12"/>
      <c r="OF68" s="12"/>
      <c r="OG68" s="12"/>
      <c r="OH68" s="12"/>
      <c r="OI68" s="12"/>
      <c r="OJ68" s="12"/>
      <c r="OK68" s="12"/>
      <c r="OL68" s="12"/>
      <c r="OM68" s="12"/>
      <c r="ON68" s="12"/>
      <c r="OO68" s="12"/>
      <c r="OP68" s="12"/>
      <c r="OQ68" s="12"/>
      <c r="OR68" s="12"/>
      <c r="OS68" s="12"/>
      <c r="OT68" s="12"/>
      <c r="OU68" s="12"/>
      <c r="OV68" s="12"/>
      <c r="OW68" s="12"/>
      <c r="OX68" s="12"/>
      <c r="OY68" s="12"/>
      <c r="OZ68" s="12"/>
      <c r="PA68" s="12"/>
      <c r="PB68" s="12"/>
      <c r="PC68" s="12"/>
      <c r="PD68" s="12"/>
      <c r="PE68" s="12"/>
      <c r="PF68" s="12"/>
      <c r="PG68" s="12"/>
      <c r="PH68" s="12"/>
      <c r="PI68" s="12"/>
      <c r="PJ68" s="12"/>
      <c r="PK68" s="12"/>
      <c r="PL68" s="12"/>
      <c r="PM68" s="12"/>
      <c r="PN68" s="12"/>
      <c r="PO68" s="12"/>
      <c r="PP68" s="12"/>
      <c r="PQ68" s="12"/>
      <c r="PR68" s="12"/>
      <c r="PS68" s="12"/>
      <c r="PT68" s="12"/>
      <c r="PU68" s="12"/>
      <c r="PV68" s="12"/>
      <c r="PW68" s="12"/>
      <c r="PX68" s="12"/>
      <c r="PY68" s="12"/>
      <c r="PZ68" s="12"/>
      <c r="QA68" s="12"/>
      <c r="QB68" s="12"/>
      <c r="QC68" s="12"/>
      <c r="QD68" s="12"/>
      <c r="QE68" s="12"/>
      <c r="QF68" s="12"/>
      <c r="QG68" s="12"/>
      <c r="QH68" s="12"/>
      <c r="QI68" s="12"/>
      <c r="QJ68" s="12"/>
      <c r="QK68" s="12"/>
      <c r="QL68" s="12"/>
      <c r="QM68" s="12"/>
      <c r="QN68" s="12"/>
      <c r="QO68" s="12"/>
      <c r="QP68" s="12"/>
      <c r="QQ68" s="12"/>
      <c r="QR68" s="12"/>
      <c r="QS68" s="12"/>
      <c r="QT68" s="12"/>
      <c r="QU68" s="12"/>
      <c r="QV68" s="12"/>
      <c r="QW68" s="12"/>
      <c r="QX68" s="12"/>
      <c r="QY68" s="12"/>
      <c r="QZ68" s="12"/>
      <c r="RA68" s="12"/>
      <c r="RB68" s="12"/>
      <c r="RC68" s="12"/>
      <c r="RD68" s="12"/>
      <c r="RE68" s="12"/>
      <c r="RF68" s="12"/>
      <c r="RG68" s="12"/>
      <c r="RH68" s="12"/>
      <c r="RI68" s="12"/>
      <c r="RJ68" s="12"/>
      <c r="RK68" s="12"/>
      <c r="RL68" s="12"/>
      <c r="RM68" s="12"/>
      <c r="RN68" s="12"/>
      <c r="RO68" s="12"/>
      <c r="RP68" s="12"/>
      <c r="RQ68" s="12"/>
      <c r="RR68" s="12"/>
      <c r="RS68" s="12"/>
      <c r="RT68" s="12"/>
      <c r="RU68" s="12"/>
      <c r="RV68" s="12"/>
      <c r="RW68" s="12"/>
      <c r="RX68" s="12"/>
      <c r="RY68" s="12"/>
      <c r="RZ68" s="12"/>
      <c r="SA68" s="12"/>
      <c r="SB68" s="12"/>
      <c r="SC68" s="12"/>
      <c r="SD68" s="12"/>
      <c r="SE68" s="12"/>
      <c r="SF68" s="12"/>
      <c r="SG68" s="12"/>
      <c r="SH68" s="12"/>
      <c r="SI68" s="12"/>
      <c r="SJ68" s="12"/>
      <c r="SK68" s="12"/>
      <c r="SL68" s="12"/>
      <c r="SM68" s="12"/>
      <c r="SN68" s="12"/>
      <c r="SO68" s="12"/>
      <c r="SP68" s="12"/>
      <c r="SQ68" s="12"/>
      <c r="SR68" s="12"/>
      <c r="SS68" s="12"/>
      <c r="ST68" s="12"/>
      <c r="SU68" s="12"/>
      <c r="SV68" s="12"/>
      <c r="SW68" s="12"/>
      <c r="SX68" s="12"/>
      <c r="SY68" s="12"/>
      <c r="SZ68" s="12"/>
      <c r="TA68" s="12"/>
      <c r="TB68" s="12"/>
      <c r="TC68" s="12"/>
      <c r="TD68" s="12"/>
      <c r="TE68" s="12"/>
      <c r="TF68" s="12"/>
      <c r="TG68" s="12"/>
      <c r="TH68" s="12"/>
      <c r="TI68" s="12"/>
      <c r="TJ68" s="12"/>
      <c r="TK68" s="12"/>
      <c r="TL68" s="12"/>
      <c r="TM68" s="12"/>
      <c r="TN68" s="12"/>
      <c r="TO68" s="12"/>
      <c r="TP68" s="12"/>
      <c r="TQ68" s="12"/>
      <c r="TR68" s="12"/>
      <c r="TS68" s="12"/>
      <c r="TT68" s="12"/>
      <c r="TU68" s="12"/>
      <c r="TV68" s="12"/>
    </row>
    <row r="69" spans="1:542" s="31" customFormat="1" x14ac:dyDescent="0.2">
      <c r="A69" s="32" t="s">
        <v>108</v>
      </c>
      <c r="B69" s="32" t="s">
        <v>113</v>
      </c>
      <c r="C69" s="84" t="s">
        <v>114</v>
      </c>
      <c r="D69" s="34">
        <v>33414428</v>
      </c>
      <c r="E69" s="35">
        <v>75091342</v>
      </c>
      <c r="F69" s="35">
        <v>37169615</v>
      </c>
      <c r="G69" s="35">
        <v>37861704</v>
      </c>
      <c r="H69" s="35">
        <v>34051940</v>
      </c>
      <c r="I69" s="35">
        <v>25908929</v>
      </c>
      <c r="J69" s="35">
        <f t="shared" si="23"/>
        <v>243497958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/>
      <c r="KC69" s="12"/>
      <c r="KD69" s="12"/>
      <c r="KE69" s="12"/>
      <c r="KF69" s="12"/>
      <c r="KG69" s="12"/>
      <c r="KH69" s="12"/>
      <c r="KI69" s="12"/>
      <c r="KJ69" s="12"/>
      <c r="KK69" s="12"/>
      <c r="KL69" s="12"/>
      <c r="KM69" s="12"/>
      <c r="KN69" s="12"/>
      <c r="KO69" s="12"/>
      <c r="KP69" s="12"/>
      <c r="KQ69" s="12"/>
      <c r="KR69" s="12"/>
      <c r="KS69" s="12"/>
      <c r="KT69" s="12"/>
      <c r="KU69" s="12"/>
      <c r="KV69" s="12"/>
      <c r="KW69" s="12"/>
      <c r="KX69" s="12"/>
      <c r="KY69" s="12"/>
      <c r="KZ69" s="12"/>
      <c r="LA69" s="12"/>
      <c r="LB69" s="12"/>
      <c r="LC69" s="12"/>
      <c r="LD69" s="12"/>
      <c r="LE69" s="12"/>
      <c r="LF69" s="12"/>
      <c r="LG69" s="12"/>
      <c r="LH69" s="12"/>
      <c r="LI69" s="12"/>
      <c r="LJ69" s="12"/>
      <c r="LK69" s="12"/>
      <c r="LL69" s="12"/>
      <c r="LM69" s="12"/>
      <c r="LN69" s="12"/>
      <c r="LO69" s="12"/>
      <c r="LP69" s="12"/>
      <c r="LQ69" s="12"/>
      <c r="LR69" s="12"/>
      <c r="LS69" s="12"/>
      <c r="LT69" s="12"/>
      <c r="LU69" s="12"/>
      <c r="LV69" s="12"/>
      <c r="LW69" s="12"/>
      <c r="LX69" s="12"/>
      <c r="LY69" s="12"/>
      <c r="LZ69" s="12"/>
      <c r="MA69" s="12"/>
      <c r="MB69" s="12"/>
      <c r="MC69" s="12"/>
      <c r="MD69" s="12"/>
      <c r="ME69" s="12"/>
      <c r="MF69" s="12"/>
      <c r="MG69" s="12"/>
      <c r="MH69" s="12"/>
      <c r="MI69" s="12"/>
      <c r="MJ69" s="12"/>
      <c r="MK69" s="12"/>
      <c r="ML69" s="12"/>
      <c r="MM69" s="12"/>
      <c r="MN69" s="12"/>
      <c r="MO69" s="12"/>
      <c r="MP69" s="12"/>
      <c r="MQ69" s="12"/>
      <c r="MR69" s="12"/>
      <c r="MS69" s="12"/>
      <c r="MT69" s="12"/>
      <c r="MU69" s="12"/>
      <c r="MV69" s="12"/>
      <c r="MW69" s="12"/>
      <c r="MX69" s="12"/>
      <c r="MY69" s="12"/>
      <c r="MZ69" s="12"/>
      <c r="NA69" s="12"/>
      <c r="NB69" s="12"/>
      <c r="NC69" s="12"/>
      <c r="ND69" s="12"/>
      <c r="NE69" s="12"/>
      <c r="NF69" s="12"/>
      <c r="NG69" s="12"/>
      <c r="NH69" s="12"/>
      <c r="NI69" s="12"/>
      <c r="NJ69" s="12"/>
      <c r="NK69" s="12"/>
      <c r="NL69" s="12"/>
      <c r="NM69" s="12"/>
      <c r="NN69" s="12"/>
      <c r="NO69" s="12"/>
      <c r="NP69" s="12"/>
      <c r="NQ69" s="12"/>
      <c r="NR69" s="12"/>
      <c r="NS69" s="12"/>
      <c r="NT69" s="12"/>
      <c r="NU69" s="12"/>
      <c r="NV69" s="12"/>
      <c r="NW69" s="12"/>
      <c r="NX69" s="12"/>
      <c r="NY69" s="12"/>
      <c r="NZ69" s="12"/>
      <c r="OA69" s="12"/>
      <c r="OB69" s="12"/>
      <c r="OC69" s="12"/>
      <c r="OD69" s="12"/>
      <c r="OE69" s="12"/>
      <c r="OF69" s="12"/>
      <c r="OG69" s="12"/>
      <c r="OH69" s="12"/>
      <c r="OI69" s="12"/>
      <c r="OJ69" s="12"/>
      <c r="OK69" s="12"/>
      <c r="OL69" s="12"/>
      <c r="OM69" s="12"/>
      <c r="ON69" s="12"/>
      <c r="OO69" s="12"/>
      <c r="OP69" s="12"/>
      <c r="OQ69" s="12"/>
      <c r="OR69" s="12"/>
      <c r="OS69" s="12"/>
      <c r="OT69" s="12"/>
      <c r="OU69" s="12"/>
      <c r="OV69" s="12"/>
      <c r="OW69" s="12"/>
      <c r="OX69" s="12"/>
      <c r="OY69" s="12"/>
      <c r="OZ69" s="12"/>
      <c r="PA69" s="12"/>
      <c r="PB69" s="12"/>
      <c r="PC69" s="12"/>
      <c r="PD69" s="12"/>
      <c r="PE69" s="12"/>
      <c r="PF69" s="12"/>
      <c r="PG69" s="12"/>
      <c r="PH69" s="12"/>
      <c r="PI69" s="12"/>
      <c r="PJ69" s="12"/>
      <c r="PK69" s="12"/>
      <c r="PL69" s="12"/>
      <c r="PM69" s="12"/>
      <c r="PN69" s="12"/>
      <c r="PO69" s="12"/>
      <c r="PP69" s="12"/>
      <c r="PQ69" s="12"/>
      <c r="PR69" s="12"/>
      <c r="PS69" s="12"/>
      <c r="PT69" s="12"/>
      <c r="PU69" s="12"/>
      <c r="PV69" s="12"/>
      <c r="PW69" s="12"/>
      <c r="PX69" s="12"/>
      <c r="PY69" s="12"/>
      <c r="PZ69" s="12"/>
      <c r="QA69" s="12"/>
      <c r="QB69" s="12"/>
      <c r="QC69" s="12"/>
      <c r="QD69" s="12"/>
      <c r="QE69" s="12"/>
      <c r="QF69" s="12"/>
      <c r="QG69" s="12"/>
      <c r="QH69" s="12"/>
      <c r="QI69" s="12"/>
      <c r="QJ69" s="12"/>
      <c r="QK69" s="12"/>
      <c r="QL69" s="12"/>
      <c r="QM69" s="12"/>
      <c r="QN69" s="12"/>
      <c r="QO69" s="12"/>
      <c r="QP69" s="12"/>
      <c r="QQ69" s="12"/>
      <c r="QR69" s="12"/>
      <c r="QS69" s="12"/>
      <c r="QT69" s="12"/>
      <c r="QU69" s="12"/>
      <c r="QV69" s="12"/>
      <c r="QW69" s="12"/>
      <c r="QX69" s="12"/>
      <c r="QY69" s="12"/>
      <c r="QZ69" s="12"/>
      <c r="RA69" s="12"/>
      <c r="RB69" s="12"/>
      <c r="RC69" s="12"/>
      <c r="RD69" s="12"/>
      <c r="RE69" s="12"/>
      <c r="RF69" s="12"/>
      <c r="RG69" s="12"/>
      <c r="RH69" s="12"/>
      <c r="RI69" s="12"/>
      <c r="RJ69" s="12"/>
      <c r="RK69" s="12"/>
      <c r="RL69" s="12"/>
      <c r="RM69" s="12"/>
      <c r="RN69" s="12"/>
      <c r="RO69" s="12"/>
      <c r="RP69" s="12"/>
      <c r="RQ69" s="12"/>
      <c r="RR69" s="12"/>
      <c r="RS69" s="12"/>
      <c r="RT69" s="12"/>
      <c r="RU69" s="12"/>
      <c r="RV69" s="12"/>
      <c r="RW69" s="12"/>
      <c r="RX69" s="12"/>
      <c r="RY69" s="12"/>
      <c r="RZ69" s="12"/>
      <c r="SA69" s="12"/>
      <c r="SB69" s="12"/>
      <c r="SC69" s="12"/>
      <c r="SD69" s="12"/>
      <c r="SE69" s="12"/>
      <c r="SF69" s="12"/>
      <c r="SG69" s="12"/>
      <c r="SH69" s="12"/>
      <c r="SI69" s="12"/>
      <c r="SJ69" s="12"/>
      <c r="SK69" s="12"/>
      <c r="SL69" s="12"/>
      <c r="SM69" s="12"/>
      <c r="SN69" s="12"/>
      <c r="SO69" s="12"/>
      <c r="SP69" s="12"/>
      <c r="SQ69" s="12"/>
      <c r="SR69" s="12"/>
      <c r="SS69" s="12"/>
      <c r="ST69" s="12"/>
      <c r="SU69" s="12"/>
      <c r="SV69" s="12"/>
      <c r="SW69" s="12"/>
      <c r="SX69" s="12"/>
      <c r="SY69" s="12"/>
      <c r="SZ69" s="12"/>
      <c r="TA69" s="12"/>
      <c r="TB69" s="12"/>
      <c r="TC69" s="12"/>
      <c r="TD69" s="12"/>
      <c r="TE69" s="12"/>
      <c r="TF69" s="12"/>
      <c r="TG69" s="12"/>
      <c r="TH69" s="12"/>
      <c r="TI69" s="12"/>
      <c r="TJ69" s="12"/>
      <c r="TK69" s="12"/>
      <c r="TL69" s="12"/>
      <c r="TM69" s="12"/>
      <c r="TN69" s="12"/>
      <c r="TO69" s="12"/>
      <c r="TP69" s="12"/>
      <c r="TQ69" s="12"/>
      <c r="TR69" s="12"/>
      <c r="TS69" s="12"/>
      <c r="TT69" s="12"/>
      <c r="TU69" s="12"/>
      <c r="TV69" s="12"/>
    </row>
    <row r="70" spans="1:542" s="31" customFormat="1" x14ac:dyDescent="0.2">
      <c r="A70" s="32" t="s">
        <v>108</v>
      </c>
      <c r="B70" s="32" t="s">
        <v>115</v>
      </c>
      <c r="C70" s="84" t="s">
        <v>116</v>
      </c>
      <c r="D70" s="34">
        <v>206107276</v>
      </c>
      <c r="E70" s="35">
        <v>45753610</v>
      </c>
      <c r="F70" s="35">
        <v>45753610</v>
      </c>
      <c r="G70" s="35">
        <v>255619467</v>
      </c>
      <c r="H70" s="35">
        <v>48208299</v>
      </c>
      <c r="I70" s="35">
        <v>45753610</v>
      </c>
      <c r="J70" s="35">
        <f t="shared" si="23"/>
        <v>647195872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/>
      <c r="JB70" s="12"/>
      <c r="JC70" s="12"/>
      <c r="JD70" s="12"/>
      <c r="JE70" s="12"/>
      <c r="JF70" s="12"/>
      <c r="JG70" s="12"/>
      <c r="JH70" s="12"/>
      <c r="JI70" s="12"/>
      <c r="JJ70" s="12"/>
      <c r="JK70" s="12"/>
      <c r="JL70" s="12"/>
      <c r="JM70" s="12"/>
      <c r="JN70" s="12"/>
      <c r="JO70" s="12"/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/>
      <c r="KC70" s="12"/>
      <c r="KD70" s="12"/>
      <c r="KE70" s="12"/>
      <c r="KF70" s="12"/>
      <c r="KG70" s="12"/>
      <c r="KH70" s="12"/>
      <c r="KI70" s="12"/>
      <c r="KJ70" s="12"/>
      <c r="KK70" s="12"/>
      <c r="KL70" s="12"/>
      <c r="KM70" s="12"/>
      <c r="KN70" s="12"/>
      <c r="KO70" s="12"/>
      <c r="KP70" s="12"/>
      <c r="KQ70" s="12"/>
      <c r="KR70" s="12"/>
      <c r="KS70" s="12"/>
      <c r="KT70" s="12"/>
      <c r="KU70" s="12"/>
      <c r="KV70" s="12"/>
      <c r="KW70" s="12"/>
      <c r="KX70" s="12"/>
      <c r="KY70" s="12"/>
      <c r="KZ70" s="12"/>
      <c r="LA70" s="12"/>
      <c r="LB70" s="12"/>
      <c r="LC70" s="12"/>
      <c r="LD70" s="12"/>
      <c r="LE70" s="12"/>
      <c r="LF70" s="12"/>
      <c r="LG70" s="12"/>
      <c r="LH70" s="12"/>
      <c r="LI70" s="12"/>
      <c r="LJ70" s="12"/>
      <c r="LK70" s="12"/>
      <c r="LL70" s="12"/>
      <c r="LM70" s="12"/>
      <c r="LN70" s="12"/>
      <c r="LO70" s="12"/>
      <c r="LP70" s="12"/>
      <c r="LQ70" s="12"/>
      <c r="LR70" s="12"/>
      <c r="LS70" s="12"/>
      <c r="LT70" s="12"/>
      <c r="LU70" s="12"/>
      <c r="LV70" s="12"/>
      <c r="LW70" s="12"/>
      <c r="LX70" s="12"/>
      <c r="LY70" s="12"/>
      <c r="LZ70" s="12"/>
      <c r="MA70" s="12"/>
      <c r="MB70" s="12"/>
      <c r="MC70" s="12"/>
      <c r="MD70" s="12"/>
      <c r="ME70" s="12"/>
      <c r="MF70" s="12"/>
      <c r="MG70" s="12"/>
      <c r="MH70" s="12"/>
      <c r="MI70" s="12"/>
      <c r="MJ70" s="12"/>
      <c r="MK70" s="12"/>
      <c r="ML70" s="12"/>
      <c r="MM70" s="12"/>
      <c r="MN70" s="12"/>
      <c r="MO70" s="12"/>
      <c r="MP70" s="12"/>
      <c r="MQ70" s="12"/>
      <c r="MR70" s="12"/>
      <c r="MS70" s="12"/>
      <c r="MT70" s="12"/>
      <c r="MU70" s="12"/>
      <c r="MV70" s="12"/>
      <c r="MW70" s="12"/>
      <c r="MX70" s="12"/>
      <c r="MY70" s="12"/>
      <c r="MZ70" s="12"/>
      <c r="NA70" s="12"/>
      <c r="NB70" s="12"/>
      <c r="NC70" s="12"/>
      <c r="ND70" s="12"/>
      <c r="NE70" s="12"/>
      <c r="NF70" s="12"/>
      <c r="NG70" s="12"/>
      <c r="NH70" s="12"/>
      <c r="NI70" s="12"/>
      <c r="NJ70" s="12"/>
      <c r="NK70" s="12"/>
      <c r="NL70" s="12"/>
      <c r="NM70" s="12"/>
      <c r="NN70" s="12"/>
      <c r="NO70" s="12"/>
      <c r="NP70" s="12"/>
      <c r="NQ70" s="12"/>
      <c r="NR70" s="12"/>
      <c r="NS70" s="12"/>
      <c r="NT70" s="12"/>
      <c r="NU70" s="12"/>
      <c r="NV70" s="12"/>
      <c r="NW70" s="12"/>
      <c r="NX70" s="12"/>
      <c r="NY70" s="12"/>
      <c r="NZ70" s="12"/>
      <c r="OA70" s="12"/>
      <c r="OB70" s="12"/>
      <c r="OC70" s="12"/>
      <c r="OD70" s="12"/>
      <c r="OE70" s="12"/>
      <c r="OF70" s="12"/>
      <c r="OG70" s="12"/>
      <c r="OH70" s="12"/>
      <c r="OI70" s="12"/>
      <c r="OJ70" s="12"/>
      <c r="OK70" s="12"/>
      <c r="OL70" s="12"/>
      <c r="OM70" s="12"/>
      <c r="ON70" s="12"/>
      <c r="OO70" s="12"/>
      <c r="OP70" s="12"/>
      <c r="OQ70" s="12"/>
      <c r="OR70" s="12"/>
      <c r="OS70" s="12"/>
      <c r="OT70" s="12"/>
      <c r="OU70" s="12"/>
      <c r="OV70" s="12"/>
      <c r="OW70" s="12"/>
      <c r="OX70" s="12"/>
      <c r="OY70" s="12"/>
      <c r="OZ70" s="12"/>
      <c r="PA70" s="12"/>
      <c r="PB70" s="12"/>
      <c r="PC70" s="12"/>
      <c r="PD70" s="12"/>
      <c r="PE70" s="12"/>
      <c r="PF70" s="12"/>
      <c r="PG70" s="12"/>
      <c r="PH70" s="12"/>
      <c r="PI70" s="12"/>
      <c r="PJ70" s="12"/>
      <c r="PK70" s="12"/>
      <c r="PL70" s="12"/>
      <c r="PM70" s="12"/>
      <c r="PN70" s="12"/>
      <c r="PO70" s="12"/>
      <c r="PP70" s="12"/>
      <c r="PQ70" s="12"/>
      <c r="PR70" s="12"/>
      <c r="PS70" s="12"/>
      <c r="PT70" s="12"/>
      <c r="PU70" s="12"/>
      <c r="PV70" s="12"/>
      <c r="PW70" s="12"/>
      <c r="PX70" s="12"/>
      <c r="PY70" s="12"/>
      <c r="PZ70" s="12"/>
      <c r="QA70" s="12"/>
      <c r="QB70" s="12"/>
      <c r="QC70" s="12"/>
      <c r="QD70" s="12"/>
      <c r="QE70" s="12"/>
      <c r="QF70" s="12"/>
      <c r="QG70" s="12"/>
      <c r="QH70" s="12"/>
      <c r="QI70" s="12"/>
      <c r="QJ70" s="12"/>
      <c r="QK70" s="12"/>
      <c r="QL70" s="12"/>
      <c r="QM70" s="12"/>
      <c r="QN70" s="12"/>
      <c r="QO70" s="12"/>
      <c r="QP70" s="12"/>
      <c r="QQ70" s="12"/>
      <c r="QR70" s="12"/>
      <c r="QS70" s="12"/>
      <c r="QT70" s="12"/>
      <c r="QU70" s="12"/>
      <c r="QV70" s="12"/>
      <c r="QW70" s="12"/>
      <c r="QX70" s="12"/>
      <c r="QY70" s="12"/>
      <c r="QZ70" s="12"/>
      <c r="RA70" s="12"/>
      <c r="RB70" s="12"/>
      <c r="RC70" s="12"/>
      <c r="RD70" s="12"/>
      <c r="RE70" s="12"/>
      <c r="RF70" s="12"/>
      <c r="RG70" s="12"/>
      <c r="RH70" s="12"/>
      <c r="RI70" s="12"/>
      <c r="RJ70" s="12"/>
      <c r="RK70" s="12"/>
      <c r="RL70" s="12"/>
      <c r="RM70" s="12"/>
      <c r="RN70" s="12"/>
      <c r="RO70" s="12"/>
      <c r="RP70" s="12"/>
      <c r="RQ70" s="12"/>
      <c r="RR70" s="12"/>
      <c r="RS70" s="12"/>
      <c r="RT70" s="12"/>
      <c r="RU70" s="12"/>
      <c r="RV70" s="12"/>
      <c r="RW70" s="12"/>
      <c r="RX70" s="12"/>
      <c r="RY70" s="12"/>
      <c r="RZ70" s="12"/>
      <c r="SA70" s="12"/>
      <c r="SB70" s="12"/>
      <c r="SC70" s="12"/>
      <c r="SD70" s="12"/>
      <c r="SE70" s="12"/>
      <c r="SF70" s="12"/>
      <c r="SG70" s="12"/>
      <c r="SH70" s="12"/>
      <c r="SI70" s="12"/>
      <c r="SJ70" s="12"/>
      <c r="SK70" s="12"/>
      <c r="SL70" s="12"/>
      <c r="SM70" s="12"/>
      <c r="SN70" s="12"/>
      <c r="SO70" s="12"/>
      <c r="SP70" s="12"/>
      <c r="SQ70" s="12"/>
      <c r="SR70" s="12"/>
      <c r="SS70" s="12"/>
      <c r="ST70" s="12"/>
      <c r="SU70" s="12"/>
      <c r="SV70" s="12"/>
      <c r="SW70" s="12"/>
      <c r="SX70" s="12"/>
      <c r="SY70" s="12"/>
      <c r="SZ70" s="12"/>
      <c r="TA70" s="12"/>
      <c r="TB70" s="12"/>
      <c r="TC70" s="12"/>
      <c r="TD70" s="12"/>
      <c r="TE70" s="12"/>
      <c r="TF70" s="12"/>
      <c r="TG70" s="12"/>
      <c r="TH70" s="12"/>
      <c r="TI70" s="12"/>
      <c r="TJ70" s="12"/>
      <c r="TK70" s="12"/>
      <c r="TL70" s="12"/>
      <c r="TM70" s="12"/>
      <c r="TN70" s="12"/>
      <c r="TO70" s="12"/>
      <c r="TP70" s="12"/>
      <c r="TQ70" s="12"/>
      <c r="TR70" s="12"/>
      <c r="TS70" s="12"/>
      <c r="TT70" s="12"/>
      <c r="TU70" s="12"/>
      <c r="TV70" s="12"/>
    </row>
    <row r="71" spans="1:542" s="31" customFormat="1" x14ac:dyDescent="0.2">
      <c r="A71" s="32" t="s">
        <v>117</v>
      </c>
      <c r="B71" s="32" t="s">
        <v>118</v>
      </c>
      <c r="C71" s="84" t="s">
        <v>119</v>
      </c>
      <c r="D71" s="34">
        <v>0</v>
      </c>
      <c r="E71" s="35">
        <v>0</v>
      </c>
      <c r="F71" s="35">
        <v>13318</v>
      </c>
      <c r="G71" s="35">
        <v>0</v>
      </c>
      <c r="H71" s="35">
        <v>0</v>
      </c>
      <c r="I71" s="35"/>
      <c r="J71" s="35">
        <f t="shared" si="23"/>
        <v>13318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/>
      <c r="JB71" s="12"/>
      <c r="JC71" s="12"/>
      <c r="JD71" s="12"/>
      <c r="JE71" s="12"/>
      <c r="JF71" s="12"/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/>
      <c r="JS71" s="12"/>
      <c r="JT71" s="12"/>
      <c r="JU71" s="12"/>
      <c r="JV71" s="12"/>
      <c r="JW71" s="12"/>
      <c r="JX71" s="12"/>
      <c r="JY71" s="12"/>
      <c r="JZ71" s="12"/>
      <c r="KA71" s="12"/>
      <c r="KB71" s="12"/>
      <c r="KC71" s="12"/>
      <c r="KD71" s="12"/>
      <c r="KE71" s="12"/>
      <c r="KF71" s="12"/>
      <c r="KG71" s="12"/>
      <c r="KH71" s="12"/>
      <c r="KI71" s="12"/>
      <c r="KJ71" s="12"/>
      <c r="KK71" s="12"/>
      <c r="KL71" s="12"/>
      <c r="KM71" s="12"/>
      <c r="KN71" s="12"/>
      <c r="KO71" s="12"/>
      <c r="KP71" s="12"/>
      <c r="KQ71" s="12"/>
      <c r="KR71" s="12"/>
      <c r="KS71" s="12"/>
      <c r="KT71" s="12"/>
      <c r="KU71" s="12"/>
      <c r="KV71" s="12"/>
      <c r="KW71" s="12"/>
      <c r="KX71" s="12"/>
      <c r="KY71" s="12"/>
      <c r="KZ71" s="12"/>
      <c r="LA71" s="12"/>
      <c r="LB71" s="12"/>
      <c r="LC71" s="12"/>
      <c r="LD71" s="12"/>
      <c r="LE71" s="12"/>
      <c r="LF71" s="12"/>
      <c r="LG71" s="12"/>
      <c r="LH71" s="12"/>
      <c r="LI71" s="12"/>
      <c r="LJ71" s="12"/>
      <c r="LK71" s="12"/>
      <c r="LL71" s="12"/>
      <c r="LM71" s="12"/>
      <c r="LN71" s="12"/>
      <c r="LO71" s="12"/>
      <c r="LP71" s="12"/>
      <c r="LQ71" s="12"/>
      <c r="LR71" s="12"/>
      <c r="LS71" s="12"/>
      <c r="LT71" s="12"/>
      <c r="LU71" s="12"/>
      <c r="LV71" s="12"/>
      <c r="LW71" s="12"/>
      <c r="LX71" s="12"/>
      <c r="LY71" s="12"/>
      <c r="LZ71" s="12"/>
      <c r="MA71" s="12"/>
      <c r="MB71" s="12"/>
      <c r="MC71" s="12"/>
      <c r="MD71" s="12"/>
      <c r="ME71" s="12"/>
      <c r="MF71" s="12"/>
      <c r="MG71" s="12"/>
      <c r="MH71" s="12"/>
      <c r="MI71" s="12"/>
      <c r="MJ71" s="12"/>
      <c r="MK71" s="12"/>
      <c r="ML71" s="12"/>
      <c r="MM71" s="12"/>
      <c r="MN71" s="12"/>
      <c r="MO71" s="12"/>
      <c r="MP71" s="12"/>
      <c r="MQ71" s="12"/>
      <c r="MR71" s="12"/>
      <c r="MS71" s="12"/>
      <c r="MT71" s="12"/>
      <c r="MU71" s="12"/>
      <c r="MV71" s="12"/>
      <c r="MW71" s="12"/>
      <c r="MX71" s="12"/>
      <c r="MY71" s="12"/>
      <c r="MZ71" s="12"/>
      <c r="NA71" s="12"/>
      <c r="NB71" s="12"/>
      <c r="NC71" s="12"/>
      <c r="ND71" s="12"/>
      <c r="NE71" s="12"/>
      <c r="NF71" s="12"/>
      <c r="NG71" s="12"/>
      <c r="NH71" s="12"/>
      <c r="NI71" s="12"/>
      <c r="NJ71" s="12"/>
      <c r="NK71" s="12"/>
      <c r="NL71" s="12"/>
      <c r="NM71" s="12"/>
      <c r="NN71" s="12"/>
      <c r="NO71" s="12"/>
      <c r="NP71" s="12"/>
      <c r="NQ71" s="12"/>
      <c r="NR71" s="12"/>
      <c r="NS71" s="12"/>
      <c r="NT71" s="12"/>
      <c r="NU71" s="12"/>
      <c r="NV71" s="12"/>
      <c r="NW71" s="12"/>
      <c r="NX71" s="12"/>
      <c r="NY71" s="12"/>
      <c r="NZ71" s="12"/>
      <c r="OA71" s="12"/>
      <c r="OB71" s="12"/>
      <c r="OC71" s="12"/>
      <c r="OD71" s="12"/>
      <c r="OE71" s="12"/>
      <c r="OF71" s="12"/>
      <c r="OG71" s="12"/>
      <c r="OH71" s="12"/>
      <c r="OI71" s="12"/>
      <c r="OJ71" s="12"/>
      <c r="OK71" s="12"/>
      <c r="OL71" s="12"/>
      <c r="OM71" s="12"/>
      <c r="ON71" s="12"/>
      <c r="OO71" s="12"/>
      <c r="OP71" s="12"/>
      <c r="OQ71" s="12"/>
      <c r="OR71" s="12"/>
      <c r="OS71" s="12"/>
      <c r="OT71" s="12"/>
      <c r="OU71" s="12"/>
      <c r="OV71" s="12"/>
      <c r="OW71" s="12"/>
      <c r="OX71" s="12"/>
      <c r="OY71" s="12"/>
      <c r="OZ71" s="12"/>
      <c r="PA71" s="12"/>
      <c r="PB71" s="12"/>
      <c r="PC71" s="12"/>
      <c r="PD71" s="12"/>
      <c r="PE71" s="12"/>
      <c r="PF71" s="12"/>
      <c r="PG71" s="12"/>
      <c r="PH71" s="12"/>
      <c r="PI71" s="12"/>
      <c r="PJ71" s="12"/>
      <c r="PK71" s="12"/>
      <c r="PL71" s="12"/>
      <c r="PM71" s="12"/>
      <c r="PN71" s="12"/>
      <c r="PO71" s="12"/>
      <c r="PP71" s="12"/>
      <c r="PQ71" s="12"/>
      <c r="PR71" s="12"/>
      <c r="PS71" s="12"/>
      <c r="PT71" s="12"/>
      <c r="PU71" s="12"/>
      <c r="PV71" s="12"/>
      <c r="PW71" s="12"/>
      <c r="PX71" s="12"/>
      <c r="PY71" s="12"/>
      <c r="PZ71" s="12"/>
      <c r="QA71" s="12"/>
      <c r="QB71" s="12"/>
      <c r="QC71" s="12"/>
      <c r="QD71" s="12"/>
      <c r="QE71" s="12"/>
      <c r="QF71" s="12"/>
      <c r="QG71" s="12"/>
      <c r="QH71" s="12"/>
      <c r="QI71" s="12"/>
      <c r="QJ71" s="12"/>
      <c r="QK71" s="12"/>
      <c r="QL71" s="12"/>
      <c r="QM71" s="12"/>
      <c r="QN71" s="12"/>
      <c r="QO71" s="12"/>
      <c r="QP71" s="12"/>
      <c r="QQ71" s="12"/>
      <c r="QR71" s="12"/>
      <c r="QS71" s="12"/>
      <c r="QT71" s="12"/>
      <c r="QU71" s="12"/>
      <c r="QV71" s="12"/>
      <c r="QW71" s="12"/>
      <c r="QX71" s="12"/>
      <c r="QY71" s="12"/>
      <c r="QZ71" s="12"/>
      <c r="RA71" s="12"/>
      <c r="RB71" s="12"/>
      <c r="RC71" s="12"/>
      <c r="RD71" s="12"/>
      <c r="RE71" s="12"/>
      <c r="RF71" s="12"/>
      <c r="RG71" s="12"/>
      <c r="RH71" s="12"/>
      <c r="RI71" s="12"/>
      <c r="RJ71" s="12"/>
      <c r="RK71" s="12"/>
      <c r="RL71" s="12"/>
      <c r="RM71" s="12"/>
      <c r="RN71" s="12"/>
      <c r="RO71" s="12"/>
      <c r="RP71" s="12"/>
      <c r="RQ71" s="12"/>
      <c r="RR71" s="12"/>
      <c r="RS71" s="12"/>
      <c r="RT71" s="12"/>
      <c r="RU71" s="12"/>
      <c r="RV71" s="12"/>
      <c r="RW71" s="12"/>
      <c r="RX71" s="12"/>
      <c r="RY71" s="12"/>
      <c r="RZ71" s="12"/>
      <c r="SA71" s="12"/>
      <c r="SB71" s="12"/>
      <c r="SC71" s="12"/>
      <c r="SD71" s="12"/>
      <c r="SE71" s="12"/>
      <c r="SF71" s="12"/>
      <c r="SG71" s="12"/>
      <c r="SH71" s="12"/>
      <c r="SI71" s="12"/>
      <c r="SJ71" s="12"/>
      <c r="SK71" s="12"/>
      <c r="SL71" s="12"/>
      <c r="SM71" s="12"/>
      <c r="SN71" s="12"/>
      <c r="SO71" s="12"/>
      <c r="SP71" s="12"/>
      <c r="SQ71" s="12"/>
      <c r="SR71" s="12"/>
      <c r="SS71" s="12"/>
      <c r="ST71" s="12"/>
      <c r="SU71" s="12"/>
      <c r="SV71" s="12"/>
      <c r="SW71" s="12"/>
      <c r="SX71" s="12"/>
      <c r="SY71" s="12"/>
      <c r="SZ71" s="12"/>
      <c r="TA71" s="12"/>
      <c r="TB71" s="12"/>
      <c r="TC71" s="12"/>
      <c r="TD71" s="12"/>
      <c r="TE71" s="12"/>
      <c r="TF71" s="12"/>
      <c r="TG71" s="12"/>
      <c r="TH71" s="12"/>
      <c r="TI71" s="12"/>
      <c r="TJ71" s="12"/>
      <c r="TK71" s="12"/>
      <c r="TL71" s="12"/>
      <c r="TM71" s="12"/>
      <c r="TN71" s="12"/>
      <c r="TO71" s="12"/>
      <c r="TP71" s="12"/>
      <c r="TQ71" s="12"/>
      <c r="TR71" s="12"/>
      <c r="TS71" s="12"/>
      <c r="TT71" s="12"/>
      <c r="TU71" s="12"/>
      <c r="TV71" s="12"/>
    </row>
    <row r="72" spans="1:542" s="31" customFormat="1" x14ac:dyDescent="0.2">
      <c r="A72" s="32" t="s">
        <v>108</v>
      </c>
      <c r="B72" s="32" t="s">
        <v>120</v>
      </c>
      <c r="C72" s="84" t="s">
        <v>121</v>
      </c>
      <c r="D72" s="34">
        <v>27223666</v>
      </c>
      <c r="E72" s="35">
        <v>24156086</v>
      </c>
      <c r="F72" s="35">
        <v>20462639</v>
      </c>
      <c r="G72" s="35">
        <v>22176129</v>
      </c>
      <c r="H72" s="35">
        <v>17628585</v>
      </c>
      <c r="I72" s="35">
        <v>19051865</v>
      </c>
      <c r="J72" s="35">
        <f t="shared" si="23"/>
        <v>130698970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  <c r="IV72" s="12"/>
      <c r="IW72" s="12"/>
      <c r="IX72" s="12"/>
      <c r="IY72" s="12"/>
      <c r="IZ72" s="12"/>
      <c r="JA72" s="12"/>
      <c r="JB72" s="12"/>
      <c r="JC72" s="12"/>
      <c r="JD72" s="12"/>
      <c r="JE72" s="12"/>
      <c r="JF72" s="12"/>
      <c r="JG72" s="12"/>
      <c r="JH72" s="12"/>
      <c r="JI72" s="12"/>
      <c r="JJ72" s="12"/>
      <c r="JK72" s="12"/>
      <c r="JL72" s="12"/>
      <c r="JM72" s="12"/>
      <c r="JN72" s="12"/>
      <c r="JO72" s="12"/>
      <c r="JP72" s="12"/>
      <c r="JQ72" s="12"/>
      <c r="JR72" s="12"/>
      <c r="JS72" s="12"/>
      <c r="JT72" s="12"/>
      <c r="JU72" s="12"/>
      <c r="JV72" s="12"/>
      <c r="JW72" s="12"/>
      <c r="JX72" s="12"/>
      <c r="JY72" s="12"/>
      <c r="JZ72" s="12"/>
      <c r="KA72" s="12"/>
      <c r="KB72" s="12"/>
      <c r="KC72" s="12"/>
      <c r="KD72" s="12"/>
      <c r="KE72" s="12"/>
      <c r="KF72" s="12"/>
      <c r="KG72" s="12"/>
      <c r="KH72" s="12"/>
      <c r="KI72" s="12"/>
      <c r="KJ72" s="12"/>
      <c r="KK72" s="12"/>
      <c r="KL72" s="12"/>
      <c r="KM72" s="12"/>
      <c r="KN72" s="12"/>
      <c r="KO72" s="12"/>
      <c r="KP72" s="12"/>
      <c r="KQ72" s="12"/>
      <c r="KR72" s="12"/>
      <c r="KS72" s="12"/>
      <c r="KT72" s="12"/>
      <c r="KU72" s="12"/>
      <c r="KV72" s="12"/>
      <c r="KW72" s="12"/>
      <c r="KX72" s="12"/>
      <c r="KY72" s="12"/>
      <c r="KZ72" s="12"/>
      <c r="LA72" s="12"/>
      <c r="LB72" s="12"/>
      <c r="LC72" s="12"/>
      <c r="LD72" s="12"/>
      <c r="LE72" s="12"/>
      <c r="LF72" s="12"/>
      <c r="LG72" s="12"/>
      <c r="LH72" s="12"/>
      <c r="LI72" s="12"/>
      <c r="LJ72" s="12"/>
      <c r="LK72" s="12"/>
      <c r="LL72" s="12"/>
      <c r="LM72" s="12"/>
      <c r="LN72" s="12"/>
      <c r="LO72" s="12"/>
      <c r="LP72" s="12"/>
      <c r="LQ72" s="12"/>
      <c r="LR72" s="12"/>
      <c r="LS72" s="12"/>
      <c r="LT72" s="12"/>
      <c r="LU72" s="12"/>
      <c r="LV72" s="12"/>
      <c r="LW72" s="12"/>
      <c r="LX72" s="12"/>
      <c r="LY72" s="12"/>
      <c r="LZ72" s="12"/>
      <c r="MA72" s="12"/>
      <c r="MB72" s="12"/>
      <c r="MC72" s="12"/>
      <c r="MD72" s="12"/>
      <c r="ME72" s="12"/>
      <c r="MF72" s="12"/>
      <c r="MG72" s="12"/>
      <c r="MH72" s="12"/>
      <c r="MI72" s="12"/>
      <c r="MJ72" s="12"/>
      <c r="MK72" s="12"/>
      <c r="ML72" s="12"/>
      <c r="MM72" s="12"/>
      <c r="MN72" s="12"/>
      <c r="MO72" s="12"/>
      <c r="MP72" s="12"/>
      <c r="MQ72" s="12"/>
      <c r="MR72" s="12"/>
      <c r="MS72" s="12"/>
      <c r="MT72" s="12"/>
      <c r="MU72" s="12"/>
      <c r="MV72" s="12"/>
      <c r="MW72" s="12"/>
      <c r="MX72" s="12"/>
      <c r="MY72" s="12"/>
      <c r="MZ72" s="12"/>
      <c r="NA72" s="12"/>
      <c r="NB72" s="12"/>
      <c r="NC72" s="12"/>
      <c r="ND72" s="12"/>
      <c r="NE72" s="12"/>
      <c r="NF72" s="12"/>
      <c r="NG72" s="12"/>
      <c r="NH72" s="12"/>
      <c r="NI72" s="12"/>
      <c r="NJ72" s="12"/>
      <c r="NK72" s="12"/>
      <c r="NL72" s="12"/>
      <c r="NM72" s="12"/>
      <c r="NN72" s="12"/>
      <c r="NO72" s="12"/>
      <c r="NP72" s="12"/>
      <c r="NQ72" s="12"/>
      <c r="NR72" s="12"/>
      <c r="NS72" s="12"/>
      <c r="NT72" s="12"/>
      <c r="NU72" s="12"/>
      <c r="NV72" s="12"/>
      <c r="NW72" s="12"/>
      <c r="NX72" s="12"/>
      <c r="NY72" s="12"/>
      <c r="NZ72" s="12"/>
      <c r="OA72" s="12"/>
      <c r="OB72" s="12"/>
      <c r="OC72" s="12"/>
      <c r="OD72" s="12"/>
      <c r="OE72" s="12"/>
      <c r="OF72" s="12"/>
      <c r="OG72" s="12"/>
      <c r="OH72" s="12"/>
      <c r="OI72" s="12"/>
      <c r="OJ72" s="12"/>
      <c r="OK72" s="12"/>
      <c r="OL72" s="12"/>
      <c r="OM72" s="12"/>
      <c r="ON72" s="12"/>
      <c r="OO72" s="12"/>
      <c r="OP72" s="12"/>
      <c r="OQ72" s="12"/>
      <c r="OR72" s="12"/>
      <c r="OS72" s="12"/>
      <c r="OT72" s="12"/>
      <c r="OU72" s="12"/>
      <c r="OV72" s="12"/>
      <c r="OW72" s="12"/>
      <c r="OX72" s="12"/>
      <c r="OY72" s="12"/>
      <c r="OZ72" s="12"/>
      <c r="PA72" s="12"/>
      <c r="PB72" s="12"/>
      <c r="PC72" s="12"/>
      <c r="PD72" s="12"/>
      <c r="PE72" s="12"/>
      <c r="PF72" s="12"/>
      <c r="PG72" s="12"/>
      <c r="PH72" s="12"/>
      <c r="PI72" s="12"/>
      <c r="PJ72" s="12"/>
      <c r="PK72" s="12"/>
      <c r="PL72" s="12"/>
      <c r="PM72" s="12"/>
      <c r="PN72" s="12"/>
      <c r="PO72" s="12"/>
      <c r="PP72" s="12"/>
      <c r="PQ72" s="12"/>
      <c r="PR72" s="12"/>
      <c r="PS72" s="12"/>
      <c r="PT72" s="12"/>
      <c r="PU72" s="12"/>
      <c r="PV72" s="12"/>
      <c r="PW72" s="12"/>
      <c r="PX72" s="12"/>
      <c r="PY72" s="12"/>
      <c r="PZ72" s="12"/>
      <c r="QA72" s="12"/>
      <c r="QB72" s="12"/>
      <c r="QC72" s="12"/>
      <c r="QD72" s="12"/>
      <c r="QE72" s="12"/>
      <c r="QF72" s="12"/>
      <c r="QG72" s="12"/>
      <c r="QH72" s="12"/>
      <c r="QI72" s="12"/>
      <c r="QJ72" s="12"/>
      <c r="QK72" s="12"/>
      <c r="QL72" s="12"/>
      <c r="QM72" s="12"/>
      <c r="QN72" s="12"/>
      <c r="QO72" s="12"/>
      <c r="QP72" s="12"/>
      <c r="QQ72" s="12"/>
      <c r="QR72" s="12"/>
      <c r="QS72" s="12"/>
      <c r="QT72" s="12"/>
      <c r="QU72" s="12"/>
      <c r="QV72" s="12"/>
      <c r="QW72" s="12"/>
      <c r="QX72" s="12"/>
      <c r="QY72" s="12"/>
      <c r="QZ72" s="12"/>
      <c r="RA72" s="12"/>
      <c r="RB72" s="12"/>
      <c r="RC72" s="12"/>
      <c r="RD72" s="12"/>
      <c r="RE72" s="12"/>
      <c r="RF72" s="12"/>
      <c r="RG72" s="12"/>
      <c r="RH72" s="12"/>
      <c r="RI72" s="12"/>
      <c r="RJ72" s="12"/>
      <c r="RK72" s="12"/>
      <c r="RL72" s="12"/>
      <c r="RM72" s="12"/>
      <c r="RN72" s="12"/>
      <c r="RO72" s="12"/>
      <c r="RP72" s="12"/>
      <c r="RQ72" s="12"/>
      <c r="RR72" s="12"/>
      <c r="RS72" s="12"/>
      <c r="RT72" s="12"/>
      <c r="RU72" s="12"/>
      <c r="RV72" s="12"/>
      <c r="RW72" s="12"/>
      <c r="RX72" s="12"/>
      <c r="RY72" s="12"/>
      <c r="RZ72" s="12"/>
      <c r="SA72" s="12"/>
      <c r="SB72" s="12"/>
      <c r="SC72" s="12"/>
      <c r="SD72" s="12"/>
      <c r="SE72" s="12"/>
      <c r="SF72" s="12"/>
      <c r="SG72" s="12"/>
      <c r="SH72" s="12"/>
      <c r="SI72" s="12"/>
      <c r="SJ72" s="12"/>
      <c r="SK72" s="12"/>
      <c r="SL72" s="12"/>
      <c r="SM72" s="12"/>
      <c r="SN72" s="12"/>
      <c r="SO72" s="12"/>
      <c r="SP72" s="12"/>
      <c r="SQ72" s="12"/>
      <c r="SR72" s="12"/>
      <c r="SS72" s="12"/>
      <c r="ST72" s="12"/>
      <c r="SU72" s="12"/>
      <c r="SV72" s="12"/>
      <c r="SW72" s="12"/>
      <c r="SX72" s="12"/>
      <c r="SY72" s="12"/>
      <c r="SZ72" s="12"/>
      <c r="TA72" s="12"/>
      <c r="TB72" s="12"/>
      <c r="TC72" s="12"/>
      <c r="TD72" s="12"/>
      <c r="TE72" s="12"/>
      <c r="TF72" s="12"/>
      <c r="TG72" s="12"/>
      <c r="TH72" s="12"/>
      <c r="TI72" s="12"/>
      <c r="TJ72" s="12"/>
      <c r="TK72" s="12"/>
      <c r="TL72" s="12"/>
      <c r="TM72" s="12"/>
      <c r="TN72" s="12"/>
      <c r="TO72" s="12"/>
      <c r="TP72" s="12"/>
      <c r="TQ72" s="12"/>
      <c r="TR72" s="12"/>
      <c r="TS72" s="12"/>
      <c r="TT72" s="12"/>
      <c r="TU72" s="12"/>
      <c r="TV72" s="12"/>
    </row>
    <row r="73" spans="1:542" s="31" customFormat="1" x14ac:dyDescent="0.2">
      <c r="A73" s="32" t="s">
        <v>108</v>
      </c>
      <c r="B73" s="32" t="s">
        <v>122</v>
      </c>
      <c r="C73" s="84" t="s">
        <v>123</v>
      </c>
      <c r="D73" s="34">
        <v>92774006</v>
      </c>
      <c r="E73" s="35">
        <v>96412433</v>
      </c>
      <c r="F73" s="35">
        <v>86265506</v>
      </c>
      <c r="G73" s="35">
        <v>73694341</v>
      </c>
      <c r="H73" s="35">
        <v>101395406</v>
      </c>
      <c r="I73" s="35">
        <v>80792399</v>
      </c>
      <c r="J73" s="35">
        <f t="shared" si="23"/>
        <v>531334091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  <c r="IV73" s="12"/>
      <c r="IW73" s="12"/>
      <c r="IX73" s="12"/>
      <c r="IY73" s="12"/>
      <c r="IZ73" s="12"/>
      <c r="JA73" s="12"/>
      <c r="JB73" s="12"/>
      <c r="JC73" s="12"/>
      <c r="JD73" s="12"/>
      <c r="JE73" s="12"/>
      <c r="JF73" s="12"/>
      <c r="JG73" s="12"/>
      <c r="JH73" s="12"/>
      <c r="JI73" s="12"/>
      <c r="JJ73" s="12"/>
      <c r="JK73" s="12"/>
      <c r="JL73" s="12"/>
      <c r="JM73" s="12"/>
      <c r="JN73" s="12"/>
      <c r="JO73" s="12"/>
      <c r="JP73" s="12"/>
      <c r="JQ73" s="12"/>
      <c r="JR73" s="12"/>
      <c r="JS73" s="12"/>
      <c r="JT73" s="12"/>
      <c r="JU73" s="12"/>
      <c r="JV73" s="12"/>
      <c r="JW73" s="12"/>
      <c r="JX73" s="12"/>
      <c r="JY73" s="12"/>
      <c r="JZ73" s="12"/>
      <c r="KA73" s="12"/>
      <c r="KB73" s="12"/>
      <c r="KC73" s="12"/>
      <c r="KD73" s="12"/>
      <c r="KE73" s="12"/>
      <c r="KF73" s="12"/>
      <c r="KG73" s="12"/>
      <c r="KH73" s="12"/>
      <c r="KI73" s="12"/>
      <c r="KJ73" s="12"/>
      <c r="KK73" s="12"/>
      <c r="KL73" s="12"/>
      <c r="KM73" s="12"/>
      <c r="KN73" s="12"/>
      <c r="KO73" s="12"/>
      <c r="KP73" s="12"/>
      <c r="KQ73" s="12"/>
      <c r="KR73" s="12"/>
      <c r="KS73" s="12"/>
      <c r="KT73" s="12"/>
      <c r="KU73" s="12"/>
      <c r="KV73" s="12"/>
      <c r="KW73" s="12"/>
      <c r="KX73" s="12"/>
      <c r="KY73" s="12"/>
      <c r="KZ73" s="12"/>
      <c r="LA73" s="12"/>
      <c r="LB73" s="12"/>
      <c r="LC73" s="12"/>
      <c r="LD73" s="12"/>
      <c r="LE73" s="12"/>
      <c r="LF73" s="12"/>
      <c r="LG73" s="12"/>
      <c r="LH73" s="12"/>
      <c r="LI73" s="12"/>
      <c r="LJ73" s="12"/>
      <c r="LK73" s="12"/>
      <c r="LL73" s="12"/>
      <c r="LM73" s="12"/>
      <c r="LN73" s="12"/>
      <c r="LO73" s="12"/>
      <c r="LP73" s="12"/>
      <c r="LQ73" s="12"/>
      <c r="LR73" s="12"/>
      <c r="LS73" s="12"/>
      <c r="LT73" s="12"/>
      <c r="LU73" s="12"/>
      <c r="LV73" s="12"/>
      <c r="LW73" s="12"/>
      <c r="LX73" s="12"/>
      <c r="LY73" s="12"/>
      <c r="LZ73" s="12"/>
      <c r="MA73" s="12"/>
      <c r="MB73" s="12"/>
      <c r="MC73" s="12"/>
      <c r="MD73" s="12"/>
      <c r="ME73" s="12"/>
      <c r="MF73" s="12"/>
      <c r="MG73" s="12"/>
      <c r="MH73" s="12"/>
      <c r="MI73" s="12"/>
      <c r="MJ73" s="12"/>
      <c r="MK73" s="12"/>
      <c r="ML73" s="12"/>
      <c r="MM73" s="12"/>
      <c r="MN73" s="12"/>
      <c r="MO73" s="12"/>
      <c r="MP73" s="12"/>
      <c r="MQ73" s="12"/>
      <c r="MR73" s="12"/>
      <c r="MS73" s="12"/>
      <c r="MT73" s="12"/>
      <c r="MU73" s="12"/>
      <c r="MV73" s="12"/>
      <c r="MW73" s="12"/>
      <c r="MX73" s="12"/>
      <c r="MY73" s="12"/>
      <c r="MZ73" s="12"/>
      <c r="NA73" s="12"/>
      <c r="NB73" s="12"/>
      <c r="NC73" s="12"/>
      <c r="ND73" s="12"/>
      <c r="NE73" s="12"/>
      <c r="NF73" s="12"/>
      <c r="NG73" s="12"/>
      <c r="NH73" s="12"/>
      <c r="NI73" s="12"/>
      <c r="NJ73" s="12"/>
      <c r="NK73" s="12"/>
      <c r="NL73" s="12"/>
      <c r="NM73" s="12"/>
      <c r="NN73" s="12"/>
      <c r="NO73" s="12"/>
      <c r="NP73" s="12"/>
      <c r="NQ73" s="12"/>
      <c r="NR73" s="12"/>
      <c r="NS73" s="12"/>
      <c r="NT73" s="12"/>
      <c r="NU73" s="12"/>
      <c r="NV73" s="12"/>
      <c r="NW73" s="12"/>
      <c r="NX73" s="12"/>
      <c r="NY73" s="12"/>
      <c r="NZ73" s="12"/>
      <c r="OA73" s="12"/>
      <c r="OB73" s="12"/>
      <c r="OC73" s="12"/>
      <c r="OD73" s="12"/>
      <c r="OE73" s="12"/>
      <c r="OF73" s="12"/>
      <c r="OG73" s="12"/>
      <c r="OH73" s="12"/>
      <c r="OI73" s="12"/>
      <c r="OJ73" s="12"/>
      <c r="OK73" s="12"/>
      <c r="OL73" s="12"/>
      <c r="OM73" s="12"/>
      <c r="ON73" s="12"/>
      <c r="OO73" s="12"/>
      <c r="OP73" s="12"/>
      <c r="OQ73" s="12"/>
      <c r="OR73" s="12"/>
      <c r="OS73" s="12"/>
      <c r="OT73" s="12"/>
      <c r="OU73" s="12"/>
      <c r="OV73" s="12"/>
      <c r="OW73" s="12"/>
      <c r="OX73" s="12"/>
      <c r="OY73" s="12"/>
      <c r="OZ73" s="12"/>
      <c r="PA73" s="12"/>
      <c r="PB73" s="12"/>
      <c r="PC73" s="12"/>
      <c r="PD73" s="12"/>
      <c r="PE73" s="12"/>
      <c r="PF73" s="12"/>
      <c r="PG73" s="12"/>
      <c r="PH73" s="12"/>
      <c r="PI73" s="12"/>
      <c r="PJ73" s="12"/>
      <c r="PK73" s="12"/>
      <c r="PL73" s="12"/>
      <c r="PM73" s="12"/>
      <c r="PN73" s="12"/>
      <c r="PO73" s="12"/>
      <c r="PP73" s="12"/>
      <c r="PQ73" s="12"/>
      <c r="PR73" s="12"/>
      <c r="PS73" s="12"/>
      <c r="PT73" s="12"/>
      <c r="PU73" s="12"/>
      <c r="PV73" s="12"/>
      <c r="PW73" s="12"/>
      <c r="PX73" s="12"/>
      <c r="PY73" s="12"/>
      <c r="PZ73" s="12"/>
      <c r="QA73" s="12"/>
      <c r="QB73" s="12"/>
      <c r="QC73" s="12"/>
      <c r="QD73" s="12"/>
      <c r="QE73" s="12"/>
      <c r="QF73" s="12"/>
      <c r="QG73" s="12"/>
      <c r="QH73" s="12"/>
      <c r="QI73" s="12"/>
      <c r="QJ73" s="12"/>
      <c r="QK73" s="12"/>
      <c r="QL73" s="12"/>
      <c r="QM73" s="12"/>
      <c r="QN73" s="12"/>
      <c r="QO73" s="12"/>
      <c r="QP73" s="12"/>
      <c r="QQ73" s="12"/>
      <c r="QR73" s="12"/>
      <c r="QS73" s="12"/>
      <c r="QT73" s="12"/>
      <c r="QU73" s="12"/>
      <c r="QV73" s="12"/>
      <c r="QW73" s="12"/>
      <c r="QX73" s="12"/>
      <c r="QY73" s="12"/>
      <c r="QZ73" s="12"/>
      <c r="RA73" s="12"/>
      <c r="RB73" s="12"/>
      <c r="RC73" s="12"/>
      <c r="RD73" s="12"/>
      <c r="RE73" s="12"/>
      <c r="RF73" s="12"/>
      <c r="RG73" s="12"/>
      <c r="RH73" s="12"/>
      <c r="RI73" s="12"/>
      <c r="RJ73" s="12"/>
      <c r="RK73" s="12"/>
      <c r="RL73" s="12"/>
      <c r="RM73" s="12"/>
      <c r="RN73" s="12"/>
      <c r="RO73" s="12"/>
      <c r="RP73" s="12"/>
      <c r="RQ73" s="12"/>
      <c r="RR73" s="12"/>
      <c r="RS73" s="12"/>
      <c r="RT73" s="12"/>
      <c r="RU73" s="12"/>
      <c r="RV73" s="12"/>
      <c r="RW73" s="12"/>
      <c r="RX73" s="12"/>
      <c r="RY73" s="12"/>
      <c r="RZ73" s="12"/>
      <c r="SA73" s="12"/>
      <c r="SB73" s="12"/>
      <c r="SC73" s="12"/>
      <c r="SD73" s="12"/>
      <c r="SE73" s="12"/>
      <c r="SF73" s="12"/>
      <c r="SG73" s="12"/>
      <c r="SH73" s="12"/>
      <c r="SI73" s="12"/>
      <c r="SJ73" s="12"/>
      <c r="SK73" s="12"/>
      <c r="SL73" s="12"/>
      <c r="SM73" s="12"/>
      <c r="SN73" s="12"/>
      <c r="SO73" s="12"/>
      <c r="SP73" s="12"/>
      <c r="SQ73" s="12"/>
      <c r="SR73" s="12"/>
      <c r="SS73" s="12"/>
      <c r="ST73" s="12"/>
      <c r="SU73" s="12"/>
      <c r="SV73" s="12"/>
      <c r="SW73" s="12"/>
      <c r="SX73" s="12"/>
      <c r="SY73" s="12"/>
      <c r="SZ73" s="12"/>
      <c r="TA73" s="12"/>
      <c r="TB73" s="12"/>
      <c r="TC73" s="12"/>
      <c r="TD73" s="12"/>
      <c r="TE73" s="12"/>
      <c r="TF73" s="12"/>
      <c r="TG73" s="12"/>
      <c r="TH73" s="12"/>
      <c r="TI73" s="12"/>
      <c r="TJ73" s="12"/>
      <c r="TK73" s="12"/>
      <c r="TL73" s="12"/>
      <c r="TM73" s="12"/>
      <c r="TN73" s="12"/>
      <c r="TO73" s="12"/>
      <c r="TP73" s="12"/>
      <c r="TQ73" s="12"/>
      <c r="TR73" s="12"/>
      <c r="TS73" s="12"/>
      <c r="TT73" s="12"/>
      <c r="TU73" s="12"/>
      <c r="TV73" s="12"/>
    </row>
    <row r="74" spans="1:542" s="31" customFormat="1" x14ac:dyDescent="0.2">
      <c r="A74" s="32" t="s">
        <v>108</v>
      </c>
      <c r="B74" s="32" t="s">
        <v>124</v>
      </c>
      <c r="C74" s="84" t="s">
        <v>125</v>
      </c>
      <c r="D74" s="34">
        <v>289086526</v>
      </c>
      <c r="E74" s="35">
        <v>510448458</v>
      </c>
      <c r="F74" s="35">
        <v>267926139</v>
      </c>
      <c r="G74" s="35">
        <v>186541763</v>
      </c>
      <c r="H74" s="35">
        <v>192695378</v>
      </c>
      <c r="I74" s="35">
        <v>193025447</v>
      </c>
      <c r="J74" s="35">
        <f t="shared" si="23"/>
        <v>1639723711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  <c r="IX74" s="12"/>
      <c r="IY74" s="12"/>
      <c r="IZ74" s="12"/>
      <c r="JA74" s="12"/>
      <c r="JB74" s="12"/>
      <c r="JC74" s="12"/>
      <c r="JD74" s="12"/>
      <c r="JE74" s="12"/>
      <c r="JF74" s="12"/>
      <c r="JG74" s="12"/>
      <c r="JH74" s="12"/>
      <c r="JI74" s="12"/>
      <c r="JJ74" s="12"/>
      <c r="JK74" s="12"/>
      <c r="JL74" s="12"/>
      <c r="JM74" s="12"/>
      <c r="JN74" s="12"/>
      <c r="JO74" s="12"/>
      <c r="JP74" s="12"/>
      <c r="JQ74" s="12"/>
      <c r="JR74" s="12"/>
      <c r="JS74" s="12"/>
      <c r="JT74" s="12"/>
      <c r="JU74" s="12"/>
      <c r="JV74" s="12"/>
      <c r="JW74" s="12"/>
      <c r="JX74" s="12"/>
      <c r="JY74" s="12"/>
      <c r="JZ74" s="12"/>
      <c r="KA74" s="12"/>
      <c r="KB74" s="12"/>
      <c r="KC74" s="12"/>
      <c r="KD74" s="12"/>
      <c r="KE74" s="12"/>
      <c r="KF74" s="12"/>
      <c r="KG74" s="12"/>
      <c r="KH74" s="12"/>
      <c r="KI74" s="12"/>
      <c r="KJ74" s="12"/>
      <c r="KK74" s="12"/>
      <c r="KL74" s="12"/>
      <c r="KM74" s="12"/>
      <c r="KN74" s="12"/>
      <c r="KO74" s="12"/>
      <c r="KP74" s="12"/>
      <c r="KQ74" s="12"/>
      <c r="KR74" s="12"/>
      <c r="KS74" s="12"/>
      <c r="KT74" s="12"/>
      <c r="KU74" s="12"/>
      <c r="KV74" s="12"/>
      <c r="KW74" s="12"/>
      <c r="KX74" s="12"/>
      <c r="KY74" s="12"/>
      <c r="KZ74" s="12"/>
      <c r="LA74" s="12"/>
      <c r="LB74" s="12"/>
      <c r="LC74" s="12"/>
      <c r="LD74" s="12"/>
      <c r="LE74" s="12"/>
      <c r="LF74" s="12"/>
      <c r="LG74" s="12"/>
      <c r="LH74" s="12"/>
      <c r="LI74" s="12"/>
      <c r="LJ74" s="12"/>
      <c r="LK74" s="12"/>
      <c r="LL74" s="12"/>
      <c r="LM74" s="12"/>
      <c r="LN74" s="12"/>
      <c r="LO74" s="12"/>
      <c r="LP74" s="12"/>
      <c r="LQ74" s="12"/>
      <c r="LR74" s="12"/>
      <c r="LS74" s="12"/>
      <c r="LT74" s="12"/>
      <c r="LU74" s="12"/>
      <c r="LV74" s="12"/>
      <c r="LW74" s="12"/>
      <c r="LX74" s="12"/>
      <c r="LY74" s="12"/>
      <c r="LZ74" s="12"/>
      <c r="MA74" s="12"/>
      <c r="MB74" s="12"/>
      <c r="MC74" s="12"/>
      <c r="MD74" s="12"/>
      <c r="ME74" s="12"/>
      <c r="MF74" s="12"/>
      <c r="MG74" s="12"/>
      <c r="MH74" s="12"/>
      <c r="MI74" s="12"/>
      <c r="MJ74" s="12"/>
      <c r="MK74" s="12"/>
      <c r="ML74" s="12"/>
      <c r="MM74" s="12"/>
      <c r="MN74" s="12"/>
      <c r="MO74" s="12"/>
      <c r="MP74" s="12"/>
      <c r="MQ74" s="12"/>
      <c r="MR74" s="12"/>
      <c r="MS74" s="12"/>
      <c r="MT74" s="12"/>
      <c r="MU74" s="12"/>
      <c r="MV74" s="12"/>
      <c r="MW74" s="12"/>
      <c r="MX74" s="12"/>
      <c r="MY74" s="12"/>
      <c r="MZ74" s="12"/>
      <c r="NA74" s="12"/>
      <c r="NB74" s="12"/>
      <c r="NC74" s="12"/>
      <c r="ND74" s="12"/>
      <c r="NE74" s="12"/>
      <c r="NF74" s="12"/>
      <c r="NG74" s="12"/>
      <c r="NH74" s="12"/>
      <c r="NI74" s="12"/>
      <c r="NJ74" s="12"/>
      <c r="NK74" s="12"/>
      <c r="NL74" s="12"/>
      <c r="NM74" s="12"/>
      <c r="NN74" s="12"/>
      <c r="NO74" s="12"/>
      <c r="NP74" s="12"/>
      <c r="NQ74" s="12"/>
      <c r="NR74" s="12"/>
      <c r="NS74" s="12"/>
      <c r="NT74" s="12"/>
      <c r="NU74" s="12"/>
      <c r="NV74" s="12"/>
      <c r="NW74" s="12"/>
      <c r="NX74" s="12"/>
      <c r="NY74" s="12"/>
      <c r="NZ74" s="12"/>
      <c r="OA74" s="12"/>
      <c r="OB74" s="12"/>
      <c r="OC74" s="12"/>
      <c r="OD74" s="12"/>
      <c r="OE74" s="12"/>
      <c r="OF74" s="12"/>
      <c r="OG74" s="12"/>
      <c r="OH74" s="12"/>
      <c r="OI74" s="12"/>
      <c r="OJ74" s="12"/>
      <c r="OK74" s="12"/>
      <c r="OL74" s="12"/>
      <c r="OM74" s="12"/>
      <c r="ON74" s="12"/>
      <c r="OO74" s="12"/>
      <c r="OP74" s="12"/>
      <c r="OQ74" s="12"/>
      <c r="OR74" s="12"/>
      <c r="OS74" s="12"/>
      <c r="OT74" s="12"/>
      <c r="OU74" s="12"/>
      <c r="OV74" s="12"/>
      <c r="OW74" s="12"/>
      <c r="OX74" s="12"/>
      <c r="OY74" s="12"/>
      <c r="OZ74" s="12"/>
      <c r="PA74" s="12"/>
      <c r="PB74" s="12"/>
      <c r="PC74" s="12"/>
      <c r="PD74" s="12"/>
      <c r="PE74" s="12"/>
      <c r="PF74" s="12"/>
      <c r="PG74" s="12"/>
      <c r="PH74" s="12"/>
      <c r="PI74" s="12"/>
      <c r="PJ74" s="12"/>
      <c r="PK74" s="12"/>
      <c r="PL74" s="12"/>
      <c r="PM74" s="12"/>
      <c r="PN74" s="12"/>
      <c r="PO74" s="12"/>
      <c r="PP74" s="12"/>
      <c r="PQ74" s="12"/>
      <c r="PR74" s="12"/>
      <c r="PS74" s="12"/>
      <c r="PT74" s="12"/>
      <c r="PU74" s="12"/>
      <c r="PV74" s="12"/>
      <c r="PW74" s="12"/>
      <c r="PX74" s="12"/>
      <c r="PY74" s="12"/>
      <c r="PZ74" s="12"/>
      <c r="QA74" s="12"/>
      <c r="QB74" s="12"/>
      <c r="QC74" s="12"/>
      <c r="QD74" s="12"/>
      <c r="QE74" s="12"/>
      <c r="QF74" s="12"/>
      <c r="QG74" s="12"/>
      <c r="QH74" s="12"/>
      <c r="QI74" s="12"/>
      <c r="QJ74" s="12"/>
      <c r="QK74" s="12"/>
      <c r="QL74" s="12"/>
      <c r="QM74" s="12"/>
      <c r="QN74" s="12"/>
      <c r="QO74" s="12"/>
      <c r="QP74" s="12"/>
      <c r="QQ74" s="12"/>
      <c r="QR74" s="12"/>
      <c r="QS74" s="12"/>
      <c r="QT74" s="12"/>
      <c r="QU74" s="12"/>
      <c r="QV74" s="12"/>
      <c r="QW74" s="12"/>
      <c r="QX74" s="12"/>
      <c r="QY74" s="12"/>
      <c r="QZ74" s="12"/>
      <c r="RA74" s="12"/>
      <c r="RB74" s="12"/>
      <c r="RC74" s="12"/>
      <c r="RD74" s="12"/>
      <c r="RE74" s="12"/>
      <c r="RF74" s="12"/>
      <c r="RG74" s="12"/>
      <c r="RH74" s="12"/>
      <c r="RI74" s="12"/>
      <c r="RJ74" s="12"/>
      <c r="RK74" s="12"/>
      <c r="RL74" s="12"/>
      <c r="RM74" s="12"/>
      <c r="RN74" s="12"/>
      <c r="RO74" s="12"/>
      <c r="RP74" s="12"/>
      <c r="RQ74" s="12"/>
      <c r="RR74" s="12"/>
      <c r="RS74" s="12"/>
      <c r="RT74" s="12"/>
      <c r="RU74" s="12"/>
      <c r="RV74" s="12"/>
      <c r="RW74" s="12"/>
      <c r="RX74" s="12"/>
      <c r="RY74" s="12"/>
      <c r="RZ74" s="12"/>
      <c r="SA74" s="12"/>
      <c r="SB74" s="12"/>
      <c r="SC74" s="12"/>
      <c r="SD74" s="12"/>
      <c r="SE74" s="12"/>
      <c r="SF74" s="12"/>
      <c r="SG74" s="12"/>
      <c r="SH74" s="12"/>
      <c r="SI74" s="12"/>
      <c r="SJ74" s="12"/>
      <c r="SK74" s="12"/>
      <c r="SL74" s="12"/>
      <c r="SM74" s="12"/>
      <c r="SN74" s="12"/>
      <c r="SO74" s="12"/>
      <c r="SP74" s="12"/>
      <c r="SQ74" s="12"/>
      <c r="SR74" s="12"/>
      <c r="SS74" s="12"/>
      <c r="ST74" s="12"/>
      <c r="SU74" s="12"/>
      <c r="SV74" s="12"/>
      <c r="SW74" s="12"/>
      <c r="SX74" s="12"/>
      <c r="SY74" s="12"/>
      <c r="SZ74" s="12"/>
      <c r="TA74" s="12"/>
      <c r="TB74" s="12"/>
      <c r="TC74" s="12"/>
      <c r="TD74" s="12"/>
      <c r="TE74" s="12"/>
      <c r="TF74" s="12"/>
      <c r="TG74" s="12"/>
      <c r="TH74" s="12"/>
      <c r="TI74" s="12"/>
      <c r="TJ74" s="12"/>
      <c r="TK74" s="12"/>
      <c r="TL74" s="12"/>
      <c r="TM74" s="12"/>
      <c r="TN74" s="12"/>
      <c r="TO74" s="12"/>
      <c r="TP74" s="12"/>
      <c r="TQ74" s="12"/>
      <c r="TR74" s="12"/>
      <c r="TS74" s="12"/>
      <c r="TT74" s="12"/>
      <c r="TU74" s="12"/>
      <c r="TV74" s="12"/>
    </row>
    <row r="75" spans="1:542" s="21" customFormat="1" x14ac:dyDescent="0.2">
      <c r="A75" s="15"/>
      <c r="B75" s="15"/>
      <c r="C75" s="85" t="s">
        <v>126</v>
      </c>
      <c r="D75" s="86">
        <f t="shared" ref="D75:G75" si="24">SUM(D76+D80+D81+D82+D83+D84+D92+D95+D96)</f>
        <v>3329019301</v>
      </c>
      <c r="E75" s="87">
        <f t="shared" si="24"/>
        <v>1759561913</v>
      </c>
      <c r="F75" s="87">
        <f t="shared" si="24"/>
        <v>2094745398</v>
      </c>
      <c r="G75" s="87">
        <f t="shared" si="24"/>
        <v>1883206628</v>
      </c>
      <c r="H75" s="87">
        <f>SUM(H76+H80+H81+H82+H83+H84+H92+H95+H96)</f>
        <v>2207657472</v>
      </c>
      <c r="I75" s="87">
        <f>SUM(I76+I80+I81+I82+I83+I84+I92+I95+I96)</f>
        <v>2239098048</v>
      </c>
      <c r="J75" s="87">
        <f t="shared" si="23"/>
        <v>13513288760</v>
      </c>
      <c r="K75" s="20"/>
    </row>
    <row r="76" spans="1:542" s="12" customFormat="1" x14ac:dyDescent="0.2">
      <c r="A76" s="32"/>
      <c r="B76" s="32"/>
      <c r="C76" s="88" t="s">
        <v>127</v>
      </c>
      <c r="D76" s="89">
        <f>SUM(D77:D79)</f>
        <v>2301531902</v>
      </c>
      <c r="E76" s="90">
        <f t="shared" ref="E76:I76" si="25">SUM(E77:E79)</f>
        <v>836541864</v>
      </c>
      <c r="F76" s="90">
        <f t="shared" si="25"/>
        <v>1101746506</v>
      </c>
      <c r="G76" s="90">
        <f t="shared" si="25"/>
        <v>937401045</v>
      </c>
      <c r="H76" s="90">
        <f t="shared" si="25"/>
        <v>1207115056</v>
      </c>
      <c r="I76" s="90">
        <f t="shared" si="25"/>
        <v>1292460269</v>
      </c>
      <c r="J76" s="91">
        <f t="shared" si="23"/>
        <v>7676796642</v>
      </c>
    </row>
    <row r="77" spans="1:542" s="92" customFormat="1" x14ac:dyDescent="0.2">
      <c r="A77" s="32" t="s">
        <v>128</v>
      </c>
      <c r="B77" s="32" t="s">
        <v>129</v>
      </c>
      <c r="C77" s="33" t="s">
        <v>130</v>
      </c>
      <c r="D77" s="34">
        <v>2250989889</v>
      </c>
      <c r="E77" s="35">
        <v>790639617</v>
      </c>
      <c r="F77" s="35">
        <v>1055844259</v>
      </c>
      <c r="G77" s="35">
        <v>891498798</v>
      </c>
      <c r="H77" s="35">
        <v>1161212809</v>
      </c>
      <c r="I77" s="35">
        <v>1246558022</v>
      </c>
      <c r="J77" s="35">
        <f t="shared" si="23"/>
        <v>7396743394</v>
      </c>
      <c r="K77" s="12"/>
    </row>
    <row r="78" spans="1:542" s="93" customFormat="1" x14ac:dyDescent="0.2">
      <c r="A78" s="32" t="s">
        <v>131</v>
      </c>
      <c r="B78" s="32" t="s">
        <v>132</v>
      </c>
      <c r="C78" s="33" t="s">
        <v>133</v>
      </c>
      <c r="D78" s="34">
        <v>7581243</v>
      </c>
      <c r="E78" s="35">
        <v>3035949</v>
      </c>
      <c r="F78" s="35">
        <v>3035949</v>
      </c>
      <c r="G78" s="35">
        <v>3035949</v>
      </c>
      <c r="H78" s="35">
        <v>3035949</v>
      </c>
      <c r="I78" s="35">
        <v>3035949</v>
      </c>
      <c r="J78" s="35">
        <f t="shared" si="23"/>
        <v>22760988</v>
      </c>
      <c r="K78" s="1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2"/>
      <c r="HT78" s="92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  <c r="IU78" s="92"/>
      <c r="IV78" s="92"/>
      <c r="IW78" s="92"/>
      <c r="IX78" s="92"/>
      <c r="IY78" s="92"/>
      <c r="IZ78" s="92"/>
      <c r="JA78" s="92"/>
      <c r="JB78" s="92"/>
      <c r="JC78" s="92"/>
      <c r="JD78" s="92"/>
      <c r="JE78" s="92"/>
      <c r="JF78" s="92"/>
      <c r="JG78" s="92"/>
      <c r="JH78" s="92"/>
      <c r="JI78" s="92"/>
      <c r="JJ78" s="92"/>
      <c r="JK78" s="92"/>
      <c r="JL78" s="92"/>
      <c r="JM78" s="92"/>
      <c r="JN78" s="92"/>
      <c r="JO78" s="92"/>
      <c r="JP78" s="92"/>
      <c r="JQ78" s="92"/>
      <c r="JR78" s="92"/>
      <c r="JS78" s="92"/>
      <c r="JT78" s="92"/>
      <c r="JU78" s="92"/>
      <c r="JV78" s="92"/>
      <c r="JW78" s="92"/>
      <c r="JX78" s="92"/>
      <c r="JY78" s="92"/>
      <c r="JZ78" s="92"/>
      <c r="KA78" s="92"/>
      <c r="KB78" s="92"/>
      <c r="KC78" s="92"/>
      <c r="KD78" s="92"/>
      <c r="KE78" s="92"/>
      <c r="KF78" s="92"/>
      <c r="KG78" s="92"/>
      <c r="KH78" s="92"/>
      <c r="KI78" s="92"/>
      <c r="KJ78" s="92"/>
      <c r="KK78" s="92"/>
      <c r="KL78" s="92"/>
      <c r="KM78" s="92"/>
      <c r="KN78" s="92"/>
      <c r="KO78" s="92"/>
      <c r="KP78" s="92"/>
      <c r="KQ78" s="92"/>
      <c r="KR78" s="92"/>
      <c r="KS78" s="92"/>
      <c r="KT78" s="92"/>
      <c r="KU78" s="92"/>
      <c r="KV78" s="92"/>
      <c r="KW78" s="92"/>
      <c r="KX78" s="92"/>
      <c r="KY78" s="92"/>
      <c r="KZ78" s="92"/>
      <c r="LA78" s="92"/>
      <c r="LB78" s="92"/>
      <c r="LC78" s="92"/>
      <c r="LD78" s="92"/>
      <c r="LE78" s="92"/>
      <c r="LF78" s="92"/>
      <c r="LG78" s="92"/>
      <c r="LH78" s="92"/>
      <c r="LI78" s="92"/>
      <c r="LJ78" s="92"/>
      <c r="LK78" s="92"/>
      <c r="LL78" s="92"/>
      <c r="LM78" s="92"/>
      <c r="LN78" s="92"/>
      <c r="LO78" s="92"/>
      <c r="LP78" s="92"/>
      <c r="LQ78" s="92"/>
      <c r="LR78" s="92"/>
      <c r="LS78" s="92"/>
      <c r="LT78" s="92"/>
      <c r="LU78" s="92"/>
      <c r="LV78" s="92"/>
      <c r="LW78" s="92"/>
      <c r="LX78" s="92"/>
      <c r="LY78" s="92"/>
      <c r="LZ78" s="92"/>
      <c r="MA78" s="92"/>
      <c r="MB78" s="92"/>
      <c r="MC78" s="92"/>
      <c r="MD78" s="92"/>
      <c r="ME78" s="92"/>
      <c r="MF78" s="92"/>
      <c r="MG78" s="92"/>
      <c r="MH78" s="92"/>
      <c r="MI78" s="92"/>
      <c r="MJ78" s="92"/>
      <c r="MK78" s="92"/>
      <c r="ML78" s="92"/>
      <c r="MM78" s="92"/>
      <c r="MN78" s="92"/>
      <c r="MO78" s="92"/>
      <c r="MP78" s="92"/>
      <c r="MQ78" s="92"/>
      <c r="MR78" s="92"/>
      <c r="MS78" s="92"/>
      <c r="MT78" s="92"/>
      <c r="MU78" s="92"/>
      <c r="MV78" s="92"/>
      <c r="MW78" s="92"/>
      <c r="MX78" s="92"/>
      <c r="MY78" s="92"/>
      <c r="MZ78" s="92"/>
      <c r="NA78" s="92"/>
      <c r="NB78" s="92"/>
      <c r="NC78" s="92"/>
      <c r="ND78" s="92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2"/>
      <c r="NS78" s="92"/>
      <c r="NT78" s="92"/>
      <c r="NU78" s="92"/>
      <c r="NV78" s="92"/>
      <c r="NW78" s="92"/>
      <c r="NX78" s="92"/>
      <c r="NY78" s="92"/>
      <c r="NZ78" s="92"/>
      <c r="OA78" s="92"/>
      <c r="OB78" s="92"/>
      <c r="OC78" s="92"/>
      <c r="OD78" s="92"/>
      <c r="OE78" s="92"/>
      <c r="OF78" s="92"/>
      <c r="OG78" s="92"/>
      <c r="OH78" s="92"/>
      <c r="OI78" s="92"/>
      <c r="OJ78" s="92"/>
      <c r="OK78" s="92"/>
      <c r="OL78" s="92"/>
      <c r="OM78" s="92"/>
      <c r="ON78" s="92"/>
      <c r="OO78" s="92"/>
      <c r="OP78" s="92"/>
      <c r="OQ78" s="92"/>
      <c r="OR78" s="92"/>
      <c r="OS78" s="92"/>
      <c r="OT78" s="92"/>
      <c r="OU78" s="92"/>
      <c r="OV78" s="92"/>
      <c r="OW78" s="92"/>
      <c r="OX78" s="92"/>
      <c r="OY78" s="92"/>
      <c r="OZ78" s="92"/>
      <c r="PA78" s="92"/>
      <c r="PB78" s="92"/>
      <c r="PC78" s="92"/>
      <c r="PD78" s="92"/>
      <c r="PE78" s="92"/>
      <c r="PF78" s="92"/>
      <c r="PG78" s="92"/>
      <c r="PH78" s="92"/>
      <c r="PI78" s="92"/>
      <c r="PJ78" s="92"/>
      <c r="PK78" s="92"/>
      <c r="PL78" s="92"/>
      <c r="PM78" s="92"/>
      <c r="PN78" s="92"/>
      <c r="PO78" s="92"/>
      <c r="PP78" s="92"/>
      <c r="PQ78" s="92"/>
      <c r="PR78" s="92"/>
      <c r="PS78" s="92"/>
      <c r="PT78" s="92"/>
      <c r="PU78" s="92"/>
      <c r="PV78" s="92"/>
      <c r="PW78" s="92"/>
      <c r="PX78" s="92"/>
      <c r="PY78" s="92"/>
      <c r="PZ78" s="92"/>
      <c r="QA78" s="92"/>
      <c r="QB78" s="92"/>
      <c r="QC78" s="92"/>
      <c r="QD78" s="92"/>
      <c r="QE78" s="92"/>
      <c r="QF78" s="92"/>
      <c r="QG78" s="92"/>
      <c r="QH78" s="92"/>
      <c r="QI78" s="92"/>
      <c r="QJ78" s="92"/>
      <c r="QK78" s="92"/>
      <c r="QL78" s="92"/>
      <c r="QM78" s="92"/>
      <c r="QN78" s="92"/>
      <c r="QO78" s="92"/>
      <c r="QP78" s="92"/>
      <c r="QQ78" s="92"/>
      <c r="QR78" s="92"/>
      <c r="QS78" s="92"/>
      <c r="QT78" s="92"/>
      <c r="QU78" s="92"/>
      <c r="QV78" s="92"/>
      <c r="QW78" s="92"/>
      <c r="QX78" s="92"/>
      <c r="QY78" s="92"/>
      <c r="QZ78" s="92"/>
      <c r="RA78" s="92"/>
      <c r="RB78" s="92"/>
      <c r="RC78" s="92"/>
      <c r="RD78" s="92"/>
      <c r="RE78" s="92"/>
      <c r="RF78" s="92"/>
      <c r="RG78" s="92"/>
      <c r="RH78" s="92"/>
      <c r="RI78" s="92"/>
      <c r="RJ78" s="92"/>
      <c r="RK78" s="92"/>
      <c r="RL78" s="92"/>
      <c r="RM78" s="92"/>
      <c r="RN78" s="92"/>
      <c r="RO78" s="92"/>
      <c r="RP78" s="92"/>
      <c r="RQ78" s="92"/>
      <c r="RR78" s="92"/>
      <c r="RS78" s="92"/>
      <c r="RT78" s="92"/>
      <c r="RU78" s="92"/>
      <c r="RV78" s="92"/>
      <c r="RW78" s="92"/>
      <c r="RX78" s="92"/>
      <c r="RY78" s="92"/>
      <c r="RZ78" s="92"/>
      <c r="SA78" s="92"/>
      <c r="SB78" s="92"/>
      <c r="SC78" s="92"/>
      <c r="SD78" s="92"/>
      <c r="SE78" s="92"/>
      <c r="SF78" s="92"/>
      <c r="SG78" s="92"/>
      <c r="SH78" s="92"/>
      <c r="SI78" s="92"/>
      <c r="SJ78" s="92"/>
      <c r="SK78" s="92"/>
      <c r="SL78" s="92"/>
      <c r="SM78" s="92"/>
      <c r="SN78" s="92"/>
      <c r="SO78" s="92"/>
      <c r="SP78" s="92"/>
      <c r="SQ78" s="92"/>
      <c r="SR78" s="92"/>
      <c r="SS78" s="92"/>
      <c r="ST78" s="92"/>
      <c r="SU78" s="92"/>
      <c r="SV78" s="92"/>
      <c r="SW78" s="92"/>
      <c r="SX78" s="92"/>
      <c r="SY78" s="92"/>
      <c r="SZ78" s="92"/>
      <c r="TA78" s="92"/>
      <c r="TB78" s="92"/>
      <c r="TC78" s="92"/>
      <c r="TD78" s="92"/>
      <c r="TE78" s="92"/>
      <c r="TF78" s="92"/>
      <c r="TG78" s="92"/>
      <c r="TH78" s="92"/>
      <c r="TI78" s="92"/>
      <c r="TJ78" s="92"/>
      <c r="TK78" s="92"/>
      <c r="TL78" s="92"/>
      <c r="TM78" s="92"/>
      <c r="TN78" s="92"/>
      <c r="TO78" s="92"/>
      <c r="TP78" s="92"/>
      <c r="TQ78" s="92"/>
      <c r="TR78" s="92"/>
      <c r="TS78" s="92"/>
      <c r="TT78" s="92"/>
      <c r="TU78" s="92"/>
      <c r="TV78" s="92"/>
    </row>
    <row r="79" spans="1:542" s="93" customFormat="1" x14ac:dyDescent="0.2">
      <c r="A79" s="32" t="s">
        <v>134</v>
      </c>
      <c r="B79" s="32" t="s">
        <v>135</v>
      </c>
      <c r="C79" s="33" t="s">
        <v>136</v>
      </c>
      <c r="D79" s="34">
        <v>42960770</v>
      </c>
      <c r="E79" s="35">
        <v>42866298</v>
      </c>
      <c r="F79" s="35">
        <v>42866298</v>
      </c>
      <c r="G79" s="35">
        <v>42866298</v>
      </c>
      <c r="H79" s="35">
        <v>42866298</v>
      </c>
      <c r="I79" s="35">
        <v>42866298</v>
      </c>
      <c r="J79" s="35">
        <f t="shared" si="23"/>
        <v>257292260</v>
      </c>
      <c r="K79" s="1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2"/>
      <c r="HT79" s="92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  <c r="IU79" s="92"/>
      <c r="IV79" s="92"/>
      <c r="IW79" s="92"/>
      <c r="IX79" s="92"/>
      <c r="IY79" s="92"/>
      <c r="IZ79" s="92"/>
      <c r="JA79" s="92"/>
      <c r="JB79" s="92"/>
      <c r="JC79" s="92"/>
      <c r="JD79" s="92"/>
      <c r="JE79" s="92"/>
      <c r="JF79" s="92"/>
      <c r="JG79" s="92"/>
      <c r="JH79" s="92"/>
      <c r="JI79" s="92"/>
      <c r="JJ79" s="92"/>
      <c r="JK79" s="92"/>
      <c r="JL79" s="92"/>
      <c r="JM79" s="92"/>
      <c r="JN79" s="92"/>
      <c r="JO79" s="92"/>
      <c r="JP79" s="92"/>
      <c r="JQ79" s="92"/>
      <c r="JR79" s="92"/>
      <c r="JS79" s="92"/>
      <c r="JT79" s="92"/>
      <c r="JU79" s="92"/>
      <c r="JV79" s="92"/>
      <c r="JW79" s="92"/>
      <c r="JX79" s="92"/>
      <c r="JY79" s="92"/>
      <c r="JZ79" s="92"/>
      <c r="KA79" s="92"/>
      <c r="KB79" s="92"/>
      <c r="KC79" s="92"/>
      <c r="KD79" s="92"/>
      <c r="KE79" s="92"/>
      <c r="KF79" s="92"/>
      <c r="KG79" s="92"/>
      <c r="KH79" s="92"/>
      <c r="KI79" s="92"/>
      <c r="KJ79" s="92"/>
      <c r="KK79" s="92"/>
      <c r="KL79" s="92"/>
      <c r="KM79" s="92"/>
      <c r="KN79" s="92"/>
      <c r="KO79" s="92"/>
      <c r="KP79" s="92"/>
      <c r="KQ79" s="92"/>
      <c r="KR79" s="92"/>
      <c r="KS79" s="92"/>
      <c r="KT79" s="92"/>
      <c r="KU79" s="92"/>
      <c r="KV79" s="92"/>
      <c r="KW79" s="92"/>
      <c r="KX79" s="92"/>
      <c r="KY79" s="92"/>
      <c r="KZ79" s="92"/>
      <c r="LA79" s="92"/>
      <c r="LB79" s="92"/>
      <c r="LC79" s="92"/>
      <c r="LD79" s="92"/>
      <c r="LE79" s="92"/>
      <c r="LF79" s="92"/>
      <c r="LG79" s="92"/>
      <c r="LH79" s="92"/>
      <c r="LI79" s="92"/>
      <c r="LJ79" s="92"/>
      <c r="LK79" s="92"/>
      <c r="LL79" s="92"/>
      <c r="LM79" s="92"/>
      <c r="LN79" s="92"/>
      <c r="LO79" s="92"/>
      <c r="LP79" s="92"/>
      <c r="LQ79" s="92"/>
      <c r="LR79" s="92"/>
      <c r="LS79" s="92"/>
      <c r="LT79" s="92"/>
      <c r="LU79" s="92"/>
      <c r="LV79" s="92"/>
      <c r="LW79" s="92"/>
      <c r="LX79" s="92"/>
      <c r="LY79" s="92"/>
      <c r="LZ79" s="92"/>
      <c r="MA79" s="92"/>
      <c r="MB79" s="92"/>
      <c r="MC79" s="92"/>
      <c r="MD79" s="92"/>
      <c r="ME79" s="92"/>
      <c r="MF79" s="92"/>
      <c r="MG79" s="92"/>
      <c r="MH79" s="92"/>
      <c r="MI79" s="92"/>
      <c r="MJ79" s="92"/>
      <c r="MK79" s="92"/>
      <c r="ML79" s="92"/>
      <c r="MM79" s="92"/>
      <c r="MN79" s="92"/>
      <c r="MO79" s="92"/>
      <c r="MP79" s="92"/>
      <c r="MQ79" s="92"/>
      <c r="MR79" s="92"/>
      <c r="MS79" s="92"/>
      <c r="MT79" s="92"/>
      <c r="MU79" s="92"/>
      <c r="MV79" s="92"/>
      <c r="MW79" s="92"/>
      <c r="MX79" s="92"/>
      <c r="MY79" s="92"/>
      <c r="MZ79" s="92"/>
      <c r="NA79" s="92"/>
      <c r="NB79" s="92"/>
      <c r="NC79" s="92"/>
      <c r="ND79" s="92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2"/>
      <c r="NS79" s="92"/>
      <c r="NT79" s="92"/>
      <c r="NU79" s="92"/>
      <c r="NV79" s="92"/>
      <c r="NW79" s="92"/>
      <c r="NX79" s="92"/>
      <c r="NY79" s="92"/>
      <c r="NZ79" s="92"/>
      <c r="OA79" s="92"/>
      <c r="OB79" s="92"/>
      <c r="OC79" s="92"/>
      <c r="OD79" s="92"/>
      <c r="OE79" s="92"/>
      <c r="OF79" s="92"/>
      <c r="OG79" s="92"/>
      <c r="OH79" s="92"/>
      <c r="OI79" s="92"/>
      <c r="OJ79" s="92"/>
      <c r="OK79" s="92"/>
      <c r="OL79" s="92"/>
      <c r="OM79" s="92"/>
      <c r="ON79" s="92"/>
      <c r="OO79" s="92"/>
      <c r="OP79" s="92"/>
      <c r="OQ79" s="92"/>
      <c r="OR79" s="92"/>
      <c r="OS79" s="92"/>
      <c r="OT79" s="92"/>
      <c r="OU79" s="92"/>
      <c r="OV79" s="92"/>
      <c r="OW79" s="92"/>
      <c r="OX79" s="92"/>
      <c r="OY79" s="92"/>
      <c r="OZ79" s="92"/>
      <c r="PA79" s="92"/>
      <c r="PB79" s="92"/>
      <c r="PC79" s="92"/>
      <c r="PD79" s="92"/>
      <c r="PE79" s="92"/>
      <c r="PF79" s="92"/>
      <c r="PG79" s="92"/>
      <c r="PH79" s="92"/>
      <c r="PI79" s="92"/>
      <c r="PJ79" s="92"/>
      <c r="PK79" s="92"/>
      <c r="PL79" s="92"/>
      <c r="PM79" s="92"/>
      <c r="PN79" s="92"/>
      <c r="PO79" s="92"/>
      <c r="PP79" s="92"/>
      <c r="PQ79" s="92"/>
      <c r="PR79" s="92"/>
      <c r="PS79" s="92"/>
      <c r="PT79" s="92"/>
      <c r="PU79" s="92"/>
      <c r="PV79" s="92"/>
      <c r="PW79" s="92"/>
      <c r="PX79" s="92"/>
      <c r="PY79" s="92"/>
      <c r="PZ79" s="92"/>
      <c r="QA79" s="92"/>
      <c r="QB79" s="92"/>
      <c r="QC79" s="92"/>
      <c r="QD79" s="92"/>
      <c r="QE79" s="92"/>
      <c r="QF79" s="92"/>
      <c r="QG79" s="92"/>
      <c r="QH79" s="92"/>
      <c r="QI79" s="92"/>
      <c r="QJ79" s="92"/>
      <c r="QK79" s="92"/>
      <c r="QL79" s="92"/>
      <c r="QM79" s="92"/>
      <c r="QN79" s="92"/>
      <c r="QO79" s="92"/>
      <c r="QP79" s="92"/>
      <c r="QQ79" s="92"/>
      <c r="QR79" s="92"/>
      <c r="QS79" s="92"/>
      <c r="QT79" s="92"/>
      <c r="QU79" s="92"/>
      <c r="QV79" s="92"/>
      <c r="QW79" s="92"/>
      <c r="QX79" s="92"/>
      <c r="QY79" s="92"/>
      <c r="QZ79" s="92"/>
      <c r="RA79" s="92"/>
      <c r="RB79" s="92"/>
      <c r="RC79" s="92"/>
      <c r="RD79" s="92"/>
      <c r="RE79" s="92"/>
      <c r="RF79" s="92"/>
      <c r="RG79" s="92"/>
      <c r="RH79" s="92"/>
      <c r="RI79" s="92"/>
      <c r="RJ79" s="92"/>
      <c r="RK79" s="92"/>
      <c r="RL79" s="92"/>
      <c r="RM79" s="92"/>
      <c r="RN79" s="92"/>
      <c r="RO79" s="92"/>
      <c r="RP79" s="92"/>
      <c r="RQ79" s="92"/>
      <c r="RR79" s="92"/>
      <c r="RS79" s="92"/>
      <c r="RT79" s="92"/>
      <c r="RU79" s="92"/>
      <c r="RV79" s="92"/>
      <c r="RW79" s="92"/>
      <c r="RX79" s="92"/>
      <c r="RY79" s="92"/>
      <c r="RZ79" s="92"/>
      <c r="SA79" s="92"/>
      <c r="SB79" s="92"/>
      <c r="SC79" s="92"/>
      <c r="SD79" s="92"/>
      <c r="SE79" s="92"/>
      <c r="SF79" s="92"/>
      <c r="SG79" s="92"/>
      <c r="SH79" s="92"/>
      <c r="SI79" s="92"/>
      <c r="SJ79" s="92"/>
      <c r="SK79" s="92"/>
      <c r="SL79" s="92"/>
      <c r="SM79" s="92"/>
      <c r="SN79" s="92"/>
      <c r="SO79" s="92"/>
      <c r="SP79" s="92"/>
      <c r="SQ79" s="92"/>
      <c r="SR79" s="92"/>
      <c r="SS79" s="92"/>
      <c r="ST79" s="92"/>
      <c r="SU79" s="92"/>
      <c r="SV79" s="92"/>
      <c r="SW79" s="92"/>
      <c r="SX79" s="92"/>
      <c r="SY79" s="92"/>
      <c r="SZ79" s="92"/>
      <c r="TA79" s="92"/>
      <c r="TB79" s="92"/>
      <c r="TC79" s="92"/>
      <c r="TD79" s="92"/>
      <c r="TE79" s="92"/>
      <c r="TF79" s="92"/>
      <c r="TG79" s="92"/>
      <c r="TH79" s="92"/>
      <c r="TI79" s="92"/>
      <c r="TJ79" s="92"/>
      <c r="TK79" s="92"/>
      <c r="TL79" s="92"/>
      <c r="TM79" s="92"/>
      <c r="TN79" s="92"/>
      <c r="TO79" s="92"/>
      <c r="TP79" s="92"/>
      <c r="TQ79" s="92"/>
      <c r="TR79" s="92"/>
      <c r="TS79" s="92"/>
      <c r="TT79" s="92"/>
      <c r="TU79" s="92"/>
      <c r="TV79" s="92"/>
    </row>
    <row r="80" spans="1:542" s="12" customFormat="1" x14ac:dyDescent="0.2">
      <c r="A80" s="32" t="s">
        <v>137</v>
      </c>
      <c r="B80" s="32" t="s">
        <v>138</v>
      </c>
      <c r="C80" s="88" t="s">
        <v>139</v>
      </c>
      <c r="D80" s="89">
        <v>353170942</v>
      </c>
      <c r="E80" s="94">
        <v>259745384</v>
      </c>
      <c r="F80" s="94">
        <v>330426782</v>
      </c>
      <c r="G80" s="94">
        <v>283657029</v>
      </c>
      <c r="H80" s="94">
        <v>337294835</v>
      </c>
      <c r="I80" s="94">
        <v>284545815</v>
      </c>
      <c r="J80" s="94">
        <f t="shared" si="23"/>
        <v>1848840787</v>
      </c>
    </row>
    <row r="81" spans="1:542" s="31" customFormat="1" x14ac:dyDescent="0.2">
      <c r="A81" s="32" t="s">
        <v>140</v>
      </c>
      <c r="B81" s="32" t="s">
        <v>141</v>
      </c>
      <c r="C81" s="88" t="s">
        <v>142</v>
      </c>
      <c r="D81" s="89">
        <v>141575292</v>
      </c>
      <c r="E81" s="94">
        <v>141575292</v>
      </c>
      <c r="F81" s="94">
        <v>141575292</v>
      </c>
      <c r="G81" s="94">
        <v>141575292</v>
      </c>
      <c r="H81" s="94">
        <v>141575292</v>
      </c>
      <c r="I81" s="94">
        <v>141575292</v>
      </c>
      <c r="J81" s="94">
        <f t="shared" si="23"/>
        <v>849451752</v>
      </c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  <c r="IW81" s="12"/>
      <c r="IX81" s="12"/>
      <c r="IY81" s="12"/>
      <c r="IZ81" s="12"/>
      <c r="JA81" s="12"/>
      <c r="JB81" s="12"/>
      <c r="JC81" s="12"/>
      <c r="JD81" s="12"/>
      <c r="JE81" s="12"/>
      <c r="JF81" s="12"/>
      <c r="JG81" s="12"/>
      <c r="JH81" s="12"/>
      <c r="JI81" s="12"/>
      <c r="JJ81" s="12"/>
      <c r="JK81" s="12"/>
      <c r="JL81" s="12"/>
      <c r="JM81" s="12"/>
      <c r="JN81" s="12"/>
      <c r="JO81" s="12"/>
      <c r="JP81" s="12"/>
      <c r="JQ81" s="12"/>
      <c r="JR81" s="12"/>
      <c r="JS81" s="12"/>
      <c r="JT81" s="12"/>
      <c r="JU81" s="12"/>
      <c r="JV81" s="12"/>
      <c r="JW81" s="12"/>
      <c r="JX81" s="12"/>
      <c r="JY81" s="12"/>
      <c r="JZ81" s="12"/>
      <c r="KA81" s="12"/>
      <c r="KB81" s="12"/>
      <c r="KC81" s="12"/>
      <c r="KD81" s="12"/>
      <c r="KE81" s="12"/>
      <c r="KF81" s="12"/>
      <c r="KG81" s="12"/>
      <c r="KH81" s="12"/>
      <c r="KI81" s="12"/>
      <c r="KJ81" s="12"/>
      <c r="KK81" s="12"/>
      <c r="KL81" s="12"/>
      <c r="KM81" s="12"/>
      <c r="KN81" s="12"/>
      <c r="KO81" s="12"/>
      <c r="KP81" s="12"/>
      <c r="KQ81" s="12"/>
      <c r="KR81" s="12"/>
      <c r="KS81" s="12"/>
      <c r="KT81" s="12"/>
      <c r="KU81" s="12"/>
      <c r="KV81" s="12"/>
      <c r="KW81" s="12"/>
      <c r="KX81" s="12"/>
      <c r="KY81" s="12"/>
      <c r="KZ81" s="12"/>
      <c r="LA81" s="12"/>
      <c r="LB81" s="12"/>
      <c r="LC81" s="12"/>
      <c r="LD81" s="12"/>
      <c r="LE81" s="12"/>
      <c r="LF81" s="12"/>
      <c r="LG81" s="12"/>
      <c r="LH81" s="12"/>
      <c r="LI81" s="12"/>
      <c r="LJ81" s="12"/>
      <c r="LK81" s="12"/>
      <c r="LL81" s="12"/>
      <c r="LM81" s="12"/>
      <c r="LN81" s="12"/>
      <c r="LO81" s="12"/>
      <c r="LP81" s="12"/>
      <c r="LQ81" s="12"/>
      <c r="LR81" s="12"/>
      <c r="LS81" s="12"/>
      <c r="LT81" s="12"/>
      <c r="LU81" s="12"/>
      <c r="LV81" s="12"/>
      <c r="LW81" s="12"/>
      <c r="LX81" s="12"/>
      <c r="LY81" s="12"/>
      <c r="LZ81" s="12"/>
      <c r="MA81" s="12"/>
      <c r="MB81" s="12"/>
      <c r="MC81" s="12"/>
      <c r="MD81" s="12"/>
      <c r="ME81" s="12"/>
      <c r="MF81" s="12"/>
      <c r="MG81" s="12"/>
      <c r="MH81" s="12"/>
      <c r="MI81" s="12"/>
      <c r="MJ81" s="12"/>
      <c r="MK81" s="12"/>
      <c r="ML81" s="12"/>
      <c r="MM81" s="12"/>
      <c r="MN81" s="12"/>
      <c r="MO81" s="12"/>
      <c r="MP81" s="12"/>
      <c r="MQ81" s="12"/>
      <c r="MR81" s="12"/>
      <c r="MS81" s="12"/>
      <c r="MT81" s="12"/>
      <c r="MU81" s="12"/>
      <c r="MV81" s="12"/>
      <c r="MW81" s="12"/>
      <c r="MX81" s="12"/>
      <c r="MY81" s="12"/>
      <c r="MZ81" s="12"/>
      <c r="NA81" s="12"/>
      <c r="NB81" s="12"/>
      <c r="NC81" s="12"/>
      <c r="ND81" s="12"/>
      <c r="NE81" s="12"/>
      <c r="NF81" s="12"/>
      <c r="NG81" s="12"/>
      <c r="NH81" s="12"/>
      <c r="NI81" s="12"/>
      <c r="NJ81" s="12"/>
      <c r="NK81" s="12"/>
      <c r="NL81" s="12"/>
      <c r="NM81" s="12"/>
      <c r="NN81" s="12"/>
      <c r="NO81" s="12"/>
      <c r="NP81" s="12"/>
      <c r="NQ81" s="12"/>
      <c r="NR81" s="12"/>
      <c r="NS81" s="12"/>
      <c r="NT81" s="12"/>
      <c r="NU81" s="12"/>
      <c r="NV81" s="12"/>
      <c r="NW81" s="12"/>
      <c r="NX81" s="12"/>
      <c r="NY81" s="12"/>
      <c r="NZ81" s="12"/>
      <c r="OA81" s="12"/>
      <c r="OB81" s="12"/>
      <c r="OC81" s="12"/>
      <c r="OD81" s="12"/>
      <c r="OE81" s="12"/>
      <c r="OF81" s="12"/>
      <c r="OG81" s="12"/>
      <c r="OH81" s="12"/>
      <c r="OI81" s="12"/>
      <c r="OJ81" s="12"/>
      <c r="OK81" s="12"/>
      <c r="OL81" s="12"/>
      <c r="OM81" s="12"/>
      <c r="ON81" s="12"/>
      <c r="OO81" s="12"/>
      <c r="OP81" s="12"/>
      <c r="OQ81" s="12"/>
      <c r="OR81" s="12"/>
      <c r="OS81" s="12"/>
      <c r="OT81" s="12"/>
      <c r="OU81" s="12"/>
      <c r="OV81" s="12"/>
      <c r="OW81" s="12"/>
      <c r="OX81" s="12"/>
      <c r="OY81" s="12"/>
      <c r="OZ81" s="12"/>
      <c r="PA81" s="12"/>
      <c r="PB81" s="12"/>
      <c r="PC81" s="12"/>
      <c r="PD81" s="12"/>
      <c r="PE81" s="12"/>
      <c r="PF81" s="12"/>
      <c r="PG81" s="12"/>
      <c r="PH81" s="12"/>
      <c r="PI81" s="12"/>
      <c r="PJ81" s="12"/>
      <c r="PK81" s="12"/>
      <c r="PL81" s="12"/>
      <c r="PM81" s="12"/>
      <c r="PN81" s="12"/>
      <c r="PO81" s="12"/>
      <c r="PP81" s="12"/>
      <c r="PQ81" s="12"/>
      <c r="PR81" s="12"/>
      <c r="PS81" s="12"/>
      <c r="PT81" s="12"/>
      <c r="PU81" s="12"/>
      <c r="PV81" s="12"/>
      <c r="PW81" s="12"/>
      <c r="PX81" s="12"/>
      <c r="PY81" s="12"/>
      <c r="PZ81" s="12"/>
      <c r="QA81" s="12"/>
      <c r="QB81" s="12"/>
      <c r="QC81" s="12"/>
      <c r="QD81" s="12"/>
      <c r="QE81" s="12"/>
      <c r="QF81" s="12"/>
      <c r="QG81" s="12"/>
      <c r="QH81" s="12"/>
      <c r="QI81" s="12"/>
      <c r="QJ81" s="12"/>
      <c r="QK81" s="12"/>
      <c r="QL81" s="12"/>
      <c r="QM81" s="12"/>
      <c r="QN81" s="12"/>
      <c r="QO81" s="12"/>
      <c r="QP81" s="12"/>
      <c r="QQ81" s="12"/>
      <c r="QR81" s="12"/>
      <c r="QS81" s="12"/>
      <c r="QT81" s="12"/>
      <c r="QU81" s="12"/>
      <c r="QV81" s="12"/>
      <c r="QW81" s="12"/>
      <c r="QX81" s="12"/>
      <c r="QY81" s="12"/>
      <c r="QZ81" s="12"/>
      <c r="RA81" s="12"/>
      <c r="RB81" s="12"/>
      <c r="RC81" s="12"/>
      <c r="RD81" s="12"/>
      <c r="RE81" s="12"/>
      <c r="RF81" s="12"/>
      <c r="RG81" s="12"/>
      <c r="RH81" s="12"/>
      <c r="RI81" s="12"/>
      <c r="RJ81" s="12"/>
      <c r="RK81" s="12"/>
      <c r="RL81" s="12"/>
      <c r="RM81" s="12"/>
      <c r="RN81" s="12"/>
      <c r="RO81" s="12"/>
      <c r="RP81" s="12"/>
      <c r="RQ81" s="12"/>
      <c r="RR81" s="12"/>
      <c r="RS81" s="12"/>
      <c r="RT81" s="12"/>
      <c r="RU81" s="12"/>
      <c r="RV81" s="12"/>
      <c r="RW81" s="12"/>
      <c r="RX81" s="12"/>
      <c r="RY81" s="12"/>
      <c r="RZ81" s="12"/>
      <c r="SA81" s="12"/>
      <c r="SB81" s="12"/>
      <c r="SC81" s="12"/>
      <c r="SD81" s="12"/>
      <c r="SE81" s="12"/>
      <c r="SF81" s="12"/>
      <c r="SG81" s="12"/>
      <c r="SH81" s="12"/>
      <c r="SI81" s="12"/>
      <c r="SJ81" s="12"/>
      <c r="SK81" s="12"/>
      <c r="SL81" s="12"/>
      <c r="SM81" s="12"/>
      <c r="SN81" s="12"/>
      <c r="SO81" s="12"/>
      <c r="SP81" s="12"/>
      <c r="SQ81" s="12"/>
      <c r="SR81" s="12"/>
      <c r="SS81" s="12"/>
      <c r="ST81" s="12"/>
      <c r="SU81" s="12"/>
      <c r="SV81" s="12"/>
      <c r="SW81" s="12"/>
      <c r="SX81" s="12"/>
      <c r="SY81" s="12"/>
      <c r="SZ81" s="12"/>
      <c r="TA81" s="12"/>
      <c r="TB81" s="12"/>
      <c r="TC81" s="12"/>
      <c r="TD81" s="12"/>
      <c r="TE81" s="12"/>
      <c r="TF81" s="12"/>
      <c r="TG81" s="12"/>
      <c r="TH81" s="12"/>
      <c r="TI81" s="12"/>
      <c r="TJ81" s="12"/>
      <c r="TK81" s="12"/>
      <c r="TL81" s="12"/>
      <c r="TM81" s="12"/>
      <c r="TN81" s="12"/>
      <c r="TO81" s="12"/>
      <c r="TP81" s="12"/>
      <c r="TQ81" s="12"/>
      <c r="TR81" s="12"/>
      <c r="TS81" s="12"/>
      <c r="TT81" s="12"/>
      <c r="TU81" s="12"/>
      <c r="TV81" s="12"/>
    </row>
    <row r="82" spans="1:542" s="31" customFormat="1" x14ac:dyDescent="0.2">
      <c r="A82" s="32" t="s">
        <v>143</v>
      </c>
      <c r="B82" s="32" t="s">
        <v>144</v>
      </c>
      <c r="C82" s="88" t="s">
        <v>145</v>
      </c>
      <c r="D82" s="89">
        <v>19528066</v>
      </c>
      <c r="E82" s="94">
        <v>19528066</v>
      </c>
      <c r="F82" s="94">
        <v>19528066</v>
      </c>
      <c r="G82" s="94">
        <v>19528066</v>
      </c>
      <c r="H82" s="94">
        <v>19528066</v>
      </c>
      <c r="I82" s="94">
        <v>19528066</v>
      </c>
      <c r="J82" s="94">
        <f t="shared" si="23"/>
        <v>117168396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2"/>
      <c r="JB82" s="12"/>
      <c r="JC82" s="12"/>
      <c r="JD82" s="12"/>
      <c r="JE82" s="12"/>
      <c r="JF82" s="12"/>
      <c r="JG82" s="12"/>
      <c r="JH82" s="12"/>
      <c r="JI82" s="12"/>
      <c r="JJ82" s="12"/>
      <c r="JK82" s="12"/>
      <c r="JL82" s="12"/>
      <c r="JM82" s="12"/>
      <c r="JN82" s="12"/>
      <c r="JO82" s="12"/>
      <c r="JP82" s="12"/>
      <c r="JQ82" s="12"/>
      <c r="JR82" s="12"/>
      <c r="JS82" s="12"/>
      <c r="JT82" s="12"/>
      <c r="JU82" s="12"/>
      <c r="JV82" s="12"/>
      <c r="JW82" s="12"/>
      <c r="JX82" s="12"/>
      <c r="JY82" s="12"/>
      <c r="JZ82" s="12"/>
      <c r="KA82" s="12"/>
      <c r="KB82" s="12"/>
      <c r="KC82" s="12"/>
      <c r="KD82" s="12"/>
      <c r="KE82" s="12"/>
      <c r="KF82" s="12"/>
      <c r="KG82" s="12"/>
      <c r="KH82" s="12"/>
      <c r="KI82" s="12"/>
      <c r="KJ82" s="12"/>
      <c r="KK82" s="12"/>
      <c r="KL82" s="12"/>
      <c r="KM82" s="12"/>
      <c r="KN82" s="12"/>
      <c r="KO82" s="12"/>
      <c r="KP82" s="12"/>
      <c r="KQ82" s="12"/>
      <c r="KR82" s="12"/>
      <c r="KS82" s="12"/>
      <c r="KT82" s="12"/>
      <c r="KU82" s="12"/>
      <c r="KV82" s="12"/>
      <c r="KW82" s="12"/>
      <c r="KX82" s="12"/>
      <c r="KY82" s="12"/>
      <c r="KZ82" s="12"/>
      <c r="LA82" s="12"/>
      <c r="LB82" s="12"/>
      <c r="LC82" s="12"/>
      <c r="LD82" s="12"/>
      <c r="LE82" s="12"/>
      <c r="LF82" s="12"/>
      <c r="LG82" s="12"/>
      <c r="LH82" s="12"/>
      <c r="LI82" s="12"/>
      <c r="LJ82" s="12"/>
      <c r="LK82" s="12"/>
      <c r="LL82" s="12"/>
      <c r="LM82" s="12"/>
      <c r="LN82" s="12"/>
      <c r="LO82" s="12"/>
      <c r="LP82" s="12"/>
      <c r="LQ82" s="12"/>
      <c r="LR82" s="12"/>
      <c r="LS82" s="12"/>
      <c r="LT82" s="12"/>
      <c r="LU82" s="12"/>
      <c r="LV82" s="12"/>
      <c r="LW82" s="12"/>
      <c r="LX82" s="12"/>
      <c r="LY82" s="12"/>
      <c r="LZ82" s="12"/>
      <c r="MA82" s="12"/>
      <c r="MB82" s="12"/>
      <c r="MC82" s="12"/>
      <c r="MD82" s="12"/>
      <c r="ME82" s="12"/>
      <c r="MF82" s="12"/>
      <c r="MG82" s="12"/>
      <c r="MH82" s="12"/>
      <c r="MI82" s="12"/>
      <c r="MJ82" s="12"/>
      <c r="MK82" s="12"/>
      <c r="ML82" s="12"/>
      <c r="MM82" s="12"/>
      <c r="MN82" s="12"/>
      <c r="MO82" s="12"/>
      <c r="MP82" s="12"/>
      <c r="MQ82" s="12"/>
      <c r="MR82" s="12"/>
      <c r="MS82" s="12"/>
      <c r="MT82" s="12"/>
      <c r="MU82" s="12"/>
      <c r="MV82" s="12"/>
      <c r="MW82" s="12"/>
      <c r="MX82" s="12"/>
      <c r="MY82" s="12"/>
      <c r="MZ82" s="12"/>
      <c r="NA82" s="12"/>
      <c r="NB82" s="12"/>
      <c r="NC82" s="12"/>
      <c r="ND82" s="12"/>
      <c r="NE82" s="12"/>
      <c r="NF82" s="12"/>
      <c r="NG82" s="12"/>
      <c r="NH82" s="12"/>
      <c r="NI82" s="12"/>
      <c r="NJ82" s="12"/>
      <c r="NK82" s="12"/>
      <c r="NL82" s="12"/>
      <c r="NM82" s="12"/>
      <c r="NN82" s="12"/>
      <c r="NO82" s="12"/>
      <c r="NP82" s="12"/>
      <c r="NQ82" s="12"/>
      <c r="NR82" s="12"/>
      <c r="NS82" s="12"/>
      <c r="NT82" s="12"/>
      <c r="NU82" s="12"/>
      <c r="NV82" s="12"/>
      <c r="NW82" s="12"/>
      <c r="NX82" s="12"/>
      <c r="NY82" s="12"/>
      <c r="NZ82" s="12"/>
      <c r="OA82" s="12"/>
      <c r="OB82" s="12"/>
      <c r="OC82" s="12"/>
      <c r="OD82" s="12"/>
      <c r="OE82" s="12"/>
      <c r="OF82" s="12"/>
      <c r="OG82" s="12"/>
      <c r="OH82" s="12"/>
      <c r="OI82" s="12"/>
      <c r="OJ82" s="12"/>
      <c r="OK82" s="12"/>
      <c r="OL82" s="12"/>
      <c r="OM82" s="12"/>
      <c r="ON82" s="12"/>
      <c r="OO82" s="12"/>
      <c r="OP82" s="12"/>
      <c r="OQ82" s="12"/>
      <c r="OR82" s="12"/>
      <c r="OS82" s="12"/>
      <c r="OT82" s="12"/>
      <c r="OU82" s="12"/>
      <c r="OV82" s="12"/>
      <c r="OW82" s="12"/>
      <c r="OX82" s="12"/>
      <c r="OY82" s="12"/>
      <c r="OZ82" s="12"/>
      <c r="PA82" s="12"/>
      <c r="PB82" s="12"/>
      <c r="PC82" s="12"/>
      <c r="PD82" s="12"/>
      <c r="PE82" s="12"/>
      <c r="PF82" s="12"/>
      <c r="PG82" s="12"/>
      <c r="PH82" s="12"/>
      <c r="PI82" s="12"/>
      <c r="PJ82" s="12"/>
      <c r="PK82" s="12"/>
      <c r="PL82" s="12"/>
      <c r="PM82" s="12"/>
      <c r="PN82" s="12"/>
      <c r="PO82" s="12"/>
      <c r="PP82" s="12"/>
      <c r="PQ82" s="12"/>
      <c r="PR82" s="12"/>
      <c r="PS82" s="12"/>
      <c r="PT82" s="12"/>
      <c r="PU82" s="12"/>
      <c r="PV82" s="12"/>
      <c r="PW82" s="12"/>
      <c r="PX82" s="12"/>
      <c r="PY82" s="12"/>
      <c r="PZ82" s="12"/>
      <c r="QA82" s="12"/>
      <c r="QB82" s="12"/>
      <c r="QC82" s="12"/>
      <c r="QD82" s="12"/>
      <c r="QE82" s="12"/>
      <c r="QF82" s="12"/>
      <c r="QG82" s="12"/>
      <c r="QH82" s="12"/>
      <c r="QI82" s="12"/>
      <c r="QJ82" s="12"/>
      <c r="QK82" s="12"/>
      <c r="QL82" s="12"/>
      <c r="QM82" s="12"/>
      <c r="QN82" s="12"/>
      <c r="QO82" s="12"/>
      <c r="QP82" s="12"/>
      <c r="QQ82" s="12"/>
      <c r="QR82" s="12"/>
      <c r="QS82" s="12"/>
      <c r="QT82" s="12"/>
      <c r="QU82" s="12"/>
      <c r="QV82" s="12"/>
      <c r="QW82" s="12"/>
      <c r="QX82" s="12"/>
      <c r="QY82" s="12"/>
      <c r="QZ82" s="12"/>
      <c r="RA82" s="12"/>
      <c r="RB82" s="12"/>
      <c r="RC82" s="12"/>
      <c r="RD82" s="12"/>
      <c r="RE82" s="12"/>
      <c r="RF82" s="12"/>
      <c r="RG82" s="12"/>
      <c r="RH82" s="12"/>
      <c r="RI82" s="12"/>
      <c r="RJ82" s="12"/>
      <c r="RK82" s="12"/>
      <c r="RL82" s="12"/>
      <c r="RM82" s="12"/>
      <c r="RN82" s="12"/>
      <c r="RO82" s="12"/>
      <c r="RP82" s="12"/>
      <c r="RQ82" s="12"/>
      <c r="RR82" s="12"/>
      <c r="RS82" s="12"/>
      <c r="RT82" s="12"/>
      <c r="RU82" s="12"/>
      <c r="RV82" s="12"/>
      <c r="RW82" s="12"/>
      <c r="RX82" s="12"/>
      <c r="RY82" s="12"/>
      <c r="RZ82" s="12"/>
      <c r="SA82" s="12"/>
      <c r="SB82" s="12"/>
      <c r="SC82" s="12"/>
      <c r="SD82" s="12"/>
      <c r="SE82" s="12"/>
      <c r="SF82" s="12"/>
      <c r="SG82" s="12"/>
      <c r="SH82" s="12"/>
      <c r="SI82" s="12"/>
      <c r="SJ82" s="12"/>
      <c r="SK82" s="12"/>
      <c r="SL82" s="12"/>
      <c r="SM82" s="12"/>
      <c r="SN82" s="12"/>
      <c r="SO82" s="12"/>
      <c r="SP82" s="12"/>
      <c r="SQ82" s="12"/>
      <c r="SR82" s="12"/>
      <c r="SS82" s="12"/>
      <c r="ST82" s="12"/>
      <c r="SU82" s="12"/>
      <c r="SV82" s="12"/>
      <c r="SW82" s="12"/>
      <c r="SX82" s="12"/>
      <c r="SY82" s="12"/>
      <c r="SZ82" s="12"/>
      <c r="TA82" s="12"/>
      <c r="TB82" s="12"/>
      <c r="TC82" s="12"/>
      <c r="TD82" s="12"/>
      <c r="TE82" s="12"/>
      <c r="TF82" s="12"/>
      <c r="TG82" s="12"/>
      <c r="TH82" s="12"/>
      <c r="TI82" s="12"/>
      <c r="TJ82" s="12"/>
      <c r="TK82" s="12"/>
      <c r="TL82" s="12"/>
      <c r="TM82" s="12"/>
      <c r="TN82" s="12"/>
      <c r="TO82" s="12"/>
      <c r="TP82" s="12"/>
      <c r="TQ82" s="12"/>
      <c r="TR82" s="12"/>
      <c r="TS82" s="12"/>
      <c r="TT82" s="12"/>
      <c r="TU82" s="12"/>
      <c r="TV82" s="12"/>
    </row>
    <row r="83" spans="1:542" s="31" customFormat="1" x14ac:dyDescent="0.2">
      <c r="A83" s="32" t="s">
        <v>146</v>
      </c>
      <c r="B83" s="32" t="s">
        <v>147</v>
      </c>
      <c r="C83" s="88" t="s">
        <v>148</v>
      </c>
      <c r="D83" s="89">
        <v>261874636</v>
      </c>
      <c r="E83" s="94">
        <v>261874636</v>
      </c>
      <c r="F83" s="94">
        <v>261874636</v>
      </c>
      <c r="G83" s="94">
        <v>261874636</v>
      </c>
      <c r="H83" s="94">
        <v>261874636</v>
      </c>
      <c r="I83" s="94">
        <v>261874636</v>
      </c>
      <c r="J83" s="94">
        <f t="shared" si="23"/>
        <v>1571247816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  <c r="IX83" s="12"/>
      <c r="IY83" s="12"/>
      <c r="IZ83" s="12"/>
      <c r="JA83" s="12"/>
      <c r="JB83" s="12"/>
      <c r="JC83" s="12"/>
      <c r="JD83" s="12"/>
      <c r="JE83" s="12"/>
      <c r="JF83" s="12"/>
      <c r="JG83" s="12"/>
      <c r="JH83" s="12"/>
      <c r="JI83" s="12"/>
      <c r="JJ83" s="12"/>
      <c r="JK83" s="12"/>
      <c r="JL83" s="12"/>
      <c r="JM83" s="12"/>
      <c r="JN83" s="12"/>
      <c r="JO83" s="12"/>
      <c r="JP83" s="12"/>
      <c r="JQ83" s="12"/>
      <c r="JR83" s="12"/>
      <c r="JS83" s="12"/>
      <c r="JT83" s="12"/>
      <c r="JU83" s="12"/>
      <c r="JV83" s="12"/>
      <c r="JW83" s="12"/>
      <c r="JX83" s="12"/>
      <c r="JY83" s="12"/>
      <c r="JZ83" s="12"/>
      <c r="KA83" s="12"/>
      <c r="KB83" s="12"/>
      <c r="KC83" s="12"/>
      <c r="KD83" s="12"/>
      <c r="KE83" s="12"/>
      <c r="KF83" s="12"/>
      <c r="KG83" s="12"/>
      <c r="KH83" s="12"/>
      <c r="KI83" s="12"/>
      <c r="KJ83" s="12"/>
      <c r="KK83" s="12"/>
      <c r="KL83" s="12"/>
      <c r="KM83" s="12"/>
      <c r="KN83" s="12"/>
      <c r="KO83" s="12"/>
      <c r="KP83" s="12"/>
      <c r="KQ83" s="12"/>
      <c r="KR83" s="12"/>
      <c r="KS83" s="12"/>
      <c r="KT83" s="12"/>
      <c r="KU83" s="12"/>
      <c r="KV83" s="12"/>
      <c r="KW83" s="12"/>
      <c r="KX83" s="12"/>
      <c r="KY83" s="12"/>
      <c r="KZ83" s="12"/>
      <c r="LA83" s="12"/>
      <c r="LB83" s="12"/>
      <c r="LC83" s="12"/>
      <c r="LD83" s="12"/>
      <c r="LE83" s="12"/>
      <c r="LF83" s="12"/>
      <c r="LG83" s="12"/>
      <c r="LH83" s="12"/>
      <c r="LI83" s="12"/>
      <c r="LJ83" s="12"/>
      <c r="LK83" s="12"/>
      <c r="LL83" s="12"/>
      <c r="LM83" s="12"/>
      <c r="LN83" s="12"/>
      <c r="LO83" s="12"/>
      <c r="LP83" s="12"/>
      <c r="LQ83" s="12"/>
      <c r="LR83" s="12"/>
      <c r="LS83" s="12"/>
      <c r="LT83" s="12"/>
      <c r="LU83" s="12"/>
      <c r="LV83" s="12"/>
      <c r="LW83" s="12"/>
      <c r="LX83" s="12"/>
      <c r="LY83" s="12"/>
      <c r="LZ83" s="12"/>
      <c r="MA83" s="12"/>
      <c r="MB83" s="12"/>
      <c r="MC83" s="12"/>
      <c r="MD83" s="12"/>
      <c r="ME83" s="12"/>
      <c r="MF83" s="12"/>
      <c r="MG83" s="12"/>
      <c r="MH83" s="12"/>
      <c r="MI83" s="12"/>
      <c r="MJ83" s="12"/>
      <c r="MK83" s="12"/>
      <c r="ML83" s="12"/>
      <c r="MM83" s="12"/>
      <c r="MN83" s="12"/>
      <c r="MO83" s="12"/>
      <c r="MP83" s="12"/>
      <c r="MQ83" s="12"/>
      <c r="MR83" s="12"/>
      <c r="MS83" s="12"/>
      <c r="MT83" s="12"/>
      <c r="MU83" s="12"/>
      <c r="MV83" s="12"/>
      <c r="MW83" s="12"/>
      <c r="MX83" s="12"/>
      <c r="MY83" s="12"/>
      <c r="MZ83" s="12"/>
      <c r="NA83" s="12"/>
      <c r="NB83" s="12"/>
      <c r="NC83" s="12"/>
      <c r="ND83" s="12"/>
      <c r="NE83" s="12"/>
      <c r="NF83" s="12"/>
      <c r="NG83" s="12"/>
      <c r="NH83" s="12"/>
      <c r="NI83" s="12"/>
      <c r="NJ83" s="12"/>
      <c r="NK83" s="12"/>
      <c r="NL83" s="12"/>
      <c r="NM83" s="12"/>
      <c r="NN83" s="12"/>
      <c r="NO83" s="12"/>
      <c r="NP83" s="12"/>
      <c r="NQ83" s="12"/>
      <c r="NR83" s="12"/>
      <c r="NS83" s="12"/>
      <c r="NT83" s="12"/>
      <c r="NU83" s="12"/>
      <c r="NV83" s="12"/>
      <c r="NW83" s="12"/>
      <c r="NX83" s="12"/>
      <c r="NY83" s="12"/>
      <c r="NZ83" s="12"/>
      <c r="OA83" s="12"/>
      <c r="OB83" s="12"/>
      <c r="OC83" s="12"/>
      <c r="OD83" s="12"/>
      <c r="OE83" s="12"/>
      <c r="OF83" s="12"/>
      <c r="OG83" s="12"/>
      <c r="OH83" s="12"/>
      <c r="OI83" s="12"/>
      <c r="OJ83" s="12"/>
      <c r="OK83" s="12"/>
      <c r="OL83" s="12"/>
      <c r="OM83" s="12"/>
      <c r="ON83" s="12"/>
      <c r="OO83" s="12"/>
      <c r="OP83" s="12"/>
      <c r="OQ83" s="12"/>
      <c r="OR83" s="12"/>
      <c r="OS83" s="12"/>
      <c r="OT83" s="12"/>
      <c r="OU83" s="12"/>
      <c r="OV83" s="12"/>
      <c r="OW83" s="12"/>
      <c r="OX83" s="12"/>
      <c r="OY83" s="12"/>
      <c r="OZ83" s="12"/>
      <c r="PA83" s="12"/>
      <c r="PB83" s="12"/>
      <c r="PC83" s="12"/>
      <c r="PD83" s="12"/>
      <c r="PE83" s="12"/>
      <c r="PF83" s="12"/>
      <c r="PG83" s="12"/>
      <c r="PH83" s="12"/>
      <c r="PI83" s="12"/>
      <c r="PJ83" s="12"/>
      <c r="PK83" s="12"/>
      <c r="PL83" s="12"/>
      <c r="PM83" s="12"/>
      <c r="PN83" s="12"/>
      <c r="PO83" s="12"/>
      <c r="PP83" s="12"/>
      <c r="PQ83" s="12"/>
      <c r="PR83" s="12"/>
      <c r="PS83" s="12"/>
      <c r="PT83" s="12"/>
      <c r="PU83" s="12"/>
      <c r="PV83" s="12"/>
      <c r="PW83" s="12"/>
      <c r="PX83" s="12"/>
      <c r="PY83" s="12"/>
      <c r="PZ83" s="12"/>
      <c r="QA83" s="12"/>
      <c r="QB83" s="12"/>
      <c r="QC83" s="12"/>
      <c r="QD83" s="12"/>
      <c r="QE83" s="12"/>
      <c r="QF83" s="12"/>
      <c r="QG83" s="12"/>
      <c r="QH83" s="12"/>
      <c r="QI83" s="12"/>
      <c r="QJ83" s="12"/>
      <c r="QK83" s="12"/>
      <c r="QL83" s="12"/>
      <c r="QM83" s="12"/>
      <c r="QN83" s="12"/>
      <c r="QO83" s="12"/>
      <c r="QP83" s="12"/>
      <c r="QQ83" s="12"/>
      <c r="QR83" s="12"/>
      <c r="QS83" s="12"/>
      <c r="QT83" s="12"/>
      <c r="QU83" s="12"/>
      <c r="QV83" s="12"/>
      <c r="QW83" s="12"/>
      <c r="QX83" s="12"/>
      <c r="QY83" s="12"/>
      <c r="QZ83" s="12"/>
      <c r="RA83" s="12"/>
      <c r="RB83" s="12"/>
      <c r="RC83" s="12"/>
      <c r="RD83" s="12"/>
      <c r="RE83" s="12"/>
      <c r="RF83" s="12"/>
      <c r="RG83" s="12"/>
      <c r="RH83" s="12"/>
      <c r="RI83" s="12"/>
      <c r="RJ83" s="12"/>
      <c r="RK83" s="12"/>
      <c r="RL83" s="12"/>
      <c r="RM83" s="12"/>
      <c r="RN83" s="12"/>
      <c r="RO83" s="12"/>
      <c r="RP83" s="12"/>
      <c r="RQ83" s="12"/>
      <c r="RR83" s="12"/>
      <c r="RS83" s="12"/>
      <c r="RT83" s="12"/>
      <c r="RU83" s="12"/>
      <c r="RV83" s="12"/>
      <c r="RW83" s="12"/>
      <c r="RX83" s="12"/>
      <c r="RY83" s="12"/>
      <c r="RZ83" s="12"/>
      <c r="SA83" s="12"/>
      <c r="SB83" s="12"/>
      <c r="SC83" s="12"/>
      <c r="SD83" s="12"/>
      <c r="SE83" s="12"/>
      <c r="SF83" s="12"/>
      <c r="SG83" s="12"/>
      <c r="SH83" s="12"/>
      <c r="SI83" s="12"/>
      <c r="SJ83" s="12"/>
      <c r="SK83" s="12"/>
      <c r="SL83" s="12"/>
      <c r="SM83" s="12"/>
      <c r="SN83" s="12"/>
      <c r="SO83" s="12"/>
      <c r="SP83" s="12"/>
      <c r="SQ83" s="12"/>
      <c r="SR83" s="12"/>
      <c r="SS83" s="12"/>
      <c r="ST83" s="12"/>
      <c r="SU83" s="12"/>
      <c r="SV83" s="12"/>
      <c r="SW83" s="12"/>
      <c r="SX83" s="12"/>
      <c r="SY83" s="12"/>
      <c r="SZ83" s="12"/>
      <c r="TA83" s="12"/>
      <c r="TB83" s="12"/>
      <c r="TC83" s="12"/>
      <c r="TD83" s="12"/>
      <c r="TE83" s="12"/>
      <c r="TF83" s="12"/>
      <c r="TG83" s="12"/>
      <c r="TH83" s="12"/>
      <c r="TI83" s="12"/>
      <c r="TJ83" s="12"/>
      <c r="TK83" s="12"/>
      <c r="TL83" s="12"/>
      <c r="TM83" s="12"/>
      <c r="TN83" s="12"/>
      <c r="TO83" s="12"/>
      <c r="TP83" s="12"/>
      <c r="TQ83" s="12"/>
      <c r="TR83" s="12"/>
      <c r="TS83" s="12"/>
      <c r="TT83" s="12"/>
      <c r="TU83" s="12"/>
      <c r="TV83" s="12"/>
    </row>
    <row r="84" spans="1:542" s="12" customFormat="1" x14ac:dyDescent="0.2">
      <c r="A84" s="32"/>
      <c r="B84" s="32"/>
      <c r="C84" s="88" t="s">
        <v>149</v>
      </c>
      <c r="D84" s="89">
        <f>SUM(D85:D91)</f>
        <v>65298122</v>
      </c>
      <c r="E84" s="94">
        <f t="shared" ref="E84:I84" si="26">SUM(E85:E91)</f>
        <v>65298122</v>
      </c>
      <c r="F84" s="94">
        <f t="shared" si="26"/>
        <v>65298122</v>
      </c>
      <c r="G84" s="94">
        <f t="shared" si="26"/>
        <v>65298122</v>
      </c>
      <c r="H84" s="94">
        <f t="shared" si="26"/>
        <v>65298122</v>
      </c>
      <c r="I84" s="94">
        <f t="shared" si="26"/>
        <v>65298122</v>
      </c>
      <c r="J84" s="94">
        <f t="shared" si="23"/>
        <v>391788732</v>
      </c>
    </row>
    <row r="85" spans="1:542" s="93" customFormat="1" x14ac:dyDescent="0.2">
      <c r="A85" s="32" t="s">
        <v>150</v>
      </c>
      <c r="B85" s="32" t="s">
        <v>151</v>
      </c>
      <c r="C85" s="84" t="s">
        <v>152</v>
      </c>
      <c r="D85" s="34">
        <v>30714873</v>
      </c>
      <c r="E85" s="35">
        <v>30714873</v>
      </c>
      <c r="F85" s="35">
        <v>30714873</v>
      </c>
      <c r="G85" s="35">
        <v>30714873</v>
      </c>
      <c r="H85" s="35">
        <v>30714873</v>
      </c>
      <c r="I85" s="35">
        <v>30714873</v>
      </c>
      <c r="J85" s="35">
        <f t="shared" si="23"/>
        <v>184289238</v>
      </c>
      <c r="K85" s="12"/>
      <c r="L85" s="92"/>
      <c r="M85" s="1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2"/>
      <c r="HT85" s="92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  <c r="IU85" s="92"/>
      <c r="IV85" s="92"/>
      <c r="IW85" s="92"/>
      <c r="IX85" s="92"/>
      <c r="IY85" s="92"/>
      <c r="IZ85" s="92"/>
      <c r="JA85" s="92"/>
      <c r="JB85" s="92"/>
      <c r="JC85" s="92"/>
      <c r="JD85" s="92"/>
      <c r="JE85" s="92"/>
      <c r="JF85" s="92"/>
      <c r="JG85" s="92"/>
      <c r="JH85" s="92"/>
      <c r="JI85" s="92"/>
      <c r="JJ85" s="92"/>
      <c r="JK85" s="92"/>
      <c r="JL85" s="92"/>
      <c r="JM85" s="92"/>
      <c r="JN85" s="92"/>
      <c r="JO85" s="92"/>
      <c r="JP85" s="92"/>
      <c r="JQ85" s="92"/>
      <c r="JR85" s="92"/>
      <c r="JS85" s="92"/>
      <c r="JT85" s="92"/>
      <c r="JU85" s="92"/>
      <c r="JV85" s="92"/>
      <c r="JW85" s="92"/>
      <c r="JX85" s="92"/>
      <c r="JY85" s="92"/>
      <c r="JZ85" s="92"/>
      <c r="KA85" s="92"/>
      <c r="KB85" s="92"/>
      <c r="KC85" s="92"/>
      <c r="KD85" s="92"/>
      <c r="KE85" s="92"/>
      <c r="KF85" s="92"/>
      <c r="KG85" s="92"/>
      <c r="KH85" s="92"/>
      <c r="KI85" s="92"/>
      <c r="KJ85" s="92"/>
      <c r="KK85" s="92"/>
      <c r="KL85" s="92"/>
      <c r="KM85" s="92"/>
      <c r="KN85" s="92"/>
      <c r="KO85" s="92"/>
      <c r="KP85" s="92"/>
      <c r="KQ85" s="92"/>
      <c r="KR85" s="92"/>
      <c r="KS85" s="92"/>
      <c r="KT85" s="92"/>
      <c r="KU85" s="92"/>
      <c r="KV85" s="92"/>
      <c r="KW85" s="92"/>
      <c r="KX85" s="92"/>
      <c r="KY85" s="92"/>
      <c r="KZ85" s="92"/>
      <c r="LA85" s="92"/>
      <c r="LB85" s="92"/>
      <c r="LC85" s="92"/>
      <c r="LD85" s="92"/>
      <c r="LE85" s="92"/>
      <c r="LF85" s="92"/>
      <c r="LG85" s="92"/>
      <c r="LH85" s="92"/>
      <c r="LI85" s="92"/>
      <c r="LJ85" s="92"/>
      <c r="LK85" s="92"/>
      <c r="LL85" s="92"/>
      <c r="LM85" s="92"/>
      <c r="LN85" s="92"/>
      <c r="LO85" s="92"/>
      <c r="LP85" s="92"/>
      <c r="LQ85" s="92"/>
      <c r="LR85" s="92"/>
      <c r="LS85" s="92"/>
      <c r="LT85" s="92"/>
      <c r="LU85" s="92"/>
      <c r="LV85" s="92"/>
      <c r="LW85" s="92"/>
      <c r="LX85" s="92"/>
      <c r="LY85" s="92"/>
      <c r="LZ85" s="92"/>
      <c r="MA85" s="92"/>
      <c r="MB85" s="92"/>
      <c r="MC85" s="92"/>
      <c r="MD85" s="92"/>
      <c r="ME85" s="92"/>
      <c r="MF85" s="92"/>
      <c r="MG85" s="92"/>
      <c r="MH85" s="92"/>
      <c r="MI85" s="92"/>
      <c r="MJ85" s="92"/>
      <c r="MK85" s="92"/>
      <c r="ML85" s="92"/>
      <c r="MM85" s="92"/>
      <c r="MN85" s="92"/>
      <c r="MO85" s="92"/>
      <c r="MP85" s="92"/>
      <c r="MQ85" s="92"/>
      <c r="MR85" s="92"/>
      <c r="MS85" s="92"/>
      <c r="MT85" s="92"/>
      <c r="MU85" s="92"/>
      <c r="MV85" s="92"/>
      <c r="MW85" s="92"/>
      <c r="MX85" s="92"/>
      <c r="MY85" s="92"/>
      <c r="MZ85" s="92"/>
      <c r="NA85" s="92"/>
      <c r="NB85" s="92"/>
      <c r="NC85" s="92"/>
      <c r="ND85" s="92"/>
      <c r="NE85" s="92"/>
      <c r="NF85" s="92"/>
      <c r="NG85" s="92"/>
      <c r="NH85" s="92"/>
      <c r="NI85" s="92"/>
      <c r="NJ85" s="92"/>
      <c r="NK85" s="92"/>
      <c r="NL85" s="92"/>
      <c r="NM85" s="92"/>
      <c r="NN85" s="92"/>
      <c r="NO85" s="92"/>
      <c r="NP85" s="92"/>
      <c r="NQ85" s="92"/>
      <c r="NR85" s="92"/>
      <c r="NS85" s="92"/>
      <c r="NT85" s="92"/>
      <c r="NU85" s="92"/>
      <c r="NV85" s="92"/>
      <c r="NW85" s="92"/>
      <c r="NX85" s="92"/>
      <c r="NY85" s="92"/>
      <c r="NZ85" s="92"/>
      <c r="OA85" s="92"/>
      <c r="OB85" s="92"/>
      <c r="OC85" s="92"/>
      <c r="OD85" s="92"/>
      <c r="OE85" s="92"/>
      <c r="OF85" s="92"/>
      <c r="OG85" s="92"/>
      <c r="OH85" s="92"/>
      <c r="OI85" s="92"/>
      <c r="OJ85" s="92"/>
      <c r="OK85" s="92"/>
      <c r="OL85" s="92"/>
      <c r="OM85" s="92"/>
      <c r="ON85" s="92"/>
      <c r="OO85" s="92"/>
      <c r="OP85" s="92"/>
      <c r="OQ85" s="92"/>
      <c r="OR85" s="92"/>
      <c r="OS85" s="92"/>
      <c r="OT85" s="92"/>
      <c r="OU85" s="92"/>
      <c r="OV85" s="92"/>
      <c r="OW85" s="92"/>
      <c r="OX85" s="92"/>
      <c r="OY85" s="92"/>
      <c r="OZ85" s="92"/>
      <c r="PA85" s="92"/>
      <c r="PB85" s="92"/>
      <c r="PC85" s="92"/>
      <c r="PD85" s="92"/>
      <c r="PE85" s="92"/>
      <c r="PF85" s="92"/>
      <c r="PG85" s="92"/>
      <c r="PH85" s="92"/>
      <c r="PI85" s="92"/>
      <c r="PJ85" s="92"/>
      <c r="PK85" s="92"/>
      <c r="PL85" s="92"/>
      <c r="PM85" s="92"/>
      <c r="PN85" s="92"/>
      <c r="PO85" s="92"/>
      <c r="PP85" s="92"/>
      <c r="PQ85" s="92"/>
      <c r="PR85" s="92"/>
      <c r="PS85" s="92"/>
      <c r="PT85" s="92"/>
      <c r="PU85" s="92"/>
      <c r="PV85" s="92"/>
      <c r="PW85" s="92"/>
      <c r="PX85" s="92"/>
      <c r="PY85" s="92"/>
      <c r="PZ85" s="92"/>
      <c r="QA85" s="92"/>
      <c r="QB85" s="92"/>
      <c r="QC85" s="92"/>
      <c r="QD85" s="92"/>
      <c r="QE85" s="92"/>
      <c r="QF85" s="92"/>
      <c r="QG85" s="92"/>
      <c r="QH85" s="92"/>
      <c r="QI85" s="92"/>
      <c r="QJ85" s="92"/>
      <c r="QK85" s="92"/>
      <c r="QL85" s="92"/>
      <c r="QM85" s="92"/>
      <c r="QN85" s="92"/>
      <c r="QO85" s="92"/>
      <c r="QP85" s="92"/>
      <c r="QQ85" s="92"/>
      <c r="QR85" s="92"/>
      <c r="QS85" s="92"/>
      <c r="QT85" s="92"/>
      <c r="QU85" s="92"/>
      <c r="QV85" s="92"/>
      <c r="QW85" s="92"/>
      <c r="QX85" s="92"/>
      <c r="QY85" s="92"/>
      <c r="QZ85" s="92"/>
      <c r="RA85" s="92"/>
      <c r="RB85" s="92"/>
      <c r="RC85" s="92"/>
      <c r="RD85" s="92"/>
      <c r="RE85" s="92"/>
      <c r="RF85" s="92"/>
      <c r="RG85" s="92"/>
      <c r="RH85" s="92"/>
      <c r="RI85" s="92"/>
      <c r="RJ85" s="92"/>
      <c r="RK85" s="92"/>
      <c r="RL85" s="92"/>
      <c r="RM85" s="92"/>
      <c r="RN85" s="92"/>
      <c r="RO85" s="92"/>
      <c r="RP85" s="92"/>
      <c r="RQ85" s="92"/>
      <c r="RR85" s="92"/>
      <c r="RS85" s="92"/>
      <c r="RT85" s="92"/>
      <c r="RU85" s="92"/>
      <c r="RV85" s="92"/>
      <c r="RW85" s="92"/>
      <c r="RX85" s="92"/>
      <c r="RY85" s="92"/>
      <c r="RZ85" s="92"/>
      <c r="SA85" s="92"/>
      <c r="SB85" s="92"/>
      <c r="SC85" s="92"/>
      <c r="SD85" s="92"/>
      <c r="SE85" s="92"/>
      <c r="SF85" s="92"/>
      <c r="SG85" s="92"/>
      <c r="SH85" s="92"/>
      <c r="SI85" s="92"/>
      <c r="SJ85" s="92"/>
      <c r="SK85" s="92"/>
      <c r="SL85" s="92"/>
      <c r="SM85" s="92"/>
      <c r="SN85" s="92"/>
      <c r="SO85" s="92"/>
      <c r="SP85" s="92"/>
      <c r="SQ85" s="92"/>
      <c r="SR85" s="92"/>
      <c r="SS85" s="92"/>
      <c r="ST85" s="92"/>
      <c r="SU85" s="92"/>
      <c r="SV85" s="92"/>
      <c r="SW85" s="92"/>
      <c r="SX85" s="92"/>
      <c r="SY85" s="92"/>
      <c r="SZ85" s="92"/>
      <c r="TA85" s="92"/>
      <c r="TB85" s="92"/>
      <c r="TC85" s="92"/>
      <c r="TD85" s="92"/>
      <c r="TE85" s="92"/>
      <c r="TF85" s="92"/>
      <c r="TG85" s="92"/>
      <c r="TH85" s="92"/>
      <c r="TI85" s="92"/>
      <c r="TJ85" s="92"/>
      <c r="TK85" s="92"/>
      <c r="TL85" s="92"/>
      <c r="TM85" s="92"/>
      <c r="TN85" s="92"/>
      <c r="TO85" s="92"/>
      <c r="TP85" s="92"/>
      <c r="TQ85" s="92"/>
      <c r="TR85" s="92"/>
      <c r="TS85" s="92"/>
      <c r="TT85" s="92"/>
      <c r="TU85" s="92"/>
      <c r="TV85" s="92"/>
    </row>
    <row r="86" spans="1:542" s="93" customFormat="1" x14ac:dyDescent="0.2">
      <c r="A86" s="32" t="s">
        <v>153</v>
      </c>
      <c r="B86" s="32" t="s">
        <v>154</v>
      </c>
      <c r="C86" s="84" t="s">
        <v>155</v>
      </c>
      <c r="D86" s="34">
        <v>14276356</v>
      </c>
      <c r="E86" s="35">
        <v>14276356</v>
      </c>
      <c r="F86" s="35">
        <v>14276356</v>
      </c>
      <c r="G86" s="35">
        <v>14276356</v>
      </c>
      <c r="H86" s="35">
        <v>14276356</v>
      </c>
      <c r="I86" s="35">
        <v>14276356</v>
      </c>
      <c r="J86" s="35">
        <f t="shared" si="23"/>
        <v>85658136</v>
      </c>
      <c r="K86" s="1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2"/>
      <c r="HT86" s="92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  <c r="IU86" s="92"/>
      <c r="IV86" s="92"/>
      <c r="IW86" s="92"/>
      <c r="IX86" s="92"/>
      <c r="IY86" s="92"/>
      <c r="IZ86" s="92"/>
      <c r="JA86" s="92"/>
      <c r="JB86" s="92"/>
      <c r="JC86" s="92"/>
      <c r="JD86" s="92"/>
      <c r="JE86" s="92"/>
      <c r="JF86" s="92"/>
      <c r="JG86" s="92"/>
      <c r="JH86" s="92"/>
      <c r="JI86" s="92"/>
      <c r="JJ86" s="92"/>
      <c r="JK86" s="92"/>
      <c r="JL86" s="92"/>
      <c r="JM86" s="92"/>
      <c r="JN86" s="92"/>
      <c r="JO86" s="92"/>
      <c r="JP86" s="92"/>
      <c r="JQ86" s="92"/>
      <c r="JR86" s="92"/>
      <c r="JS86" s="92"/>
      <c r="JT86" s="92"/>
      <c r="JU86" s="92"/>
      <c r="JV86" s="92"/>
      <c r="JW86" s="92"/>
      <c r="JX86" s="92"/>
      <c r="JY86" s="92"/>
      <c r="JZ86" s="92"/>
      <c r="KA86" s="92"/>
      <c r="KB86" s="92"/>
      <c r="KC86" s="92"/>
      <c r="KD86" s="92"/>
      <c r="KE86" s="92"/>
      <c r="KF86" s="92"/>
      <c r="KG86" s="92"/>
      <c r="KH86" s="92"/>
      <c r="KI86" s="92"/>
      <c r="KJ86" s="92"/>
      <c r="KK86" s="92"/>
      <c r="KL86" s="92"/>
      <c r="KM86" s="92"/>
      <c r="KN86" s="92"/>
      <c r="KO86" s="92"/>
      <c r="KP86" s="92"/>
      <c r="KQ86" s="92"/>
      <c r="KR86" s="92"/>
      <c r="KS86" s="92"/>
      <c r="KT86" s="92"/>
      <c r="KU86" s="92"/>
      <c r="KV86" s="92"/>
      <c r="KW86" s="92"/>
      <c r="KX86" s="92"/>
      <c r="KY86" s="92"/>
      <c r="KZ86" s="92"/>
      <c r="LA86" s="92"/>
      <c r="LB86" s="92"/>
      <c r="LC86" s="92"/>
      <c r="LD86" s="92"/>
      <c r="LE86" s="92"/>
      <c r="LF86" s="92"/>
      <c r="LG86" s="92"/>
      <c r="LH86" s="92"/>
      <c r="LI86" s="92"/>
      <c r="LJ86" s="92"/>
      <c r="LK86" s="92"/>
      <c r="LL86" s="92"/>
      <c r="LM86" s="92"/>
      <c r="LN86" s="92"/>
      <c r="LO86" s="92"/>
      <c r="LP86" s="92"/>
      <c r="LQ86" s="92"/>
      <c r="LR86" s="92"/>
      <c r="LS86" s="92"/>
      <c r="LT86" s="92"/>
      <c r="LU86" s="92"/>
      <c r="LV86" s="92"/>
      <c r="LW86" s="92"/>
      <c r="LX86" s="92"/>
      <c r="LY86" s="92"/>
      <c r="LZ86" s="92"/>
      <c r="MA86" s="92"/>
      <c r="MB86" s="92"/>
      <c r="MC86" s="92"/>
      <c r="MD86" s="92"/>
      <c r="ME86" s="92"/>
      <c r="MF86" s="92"/>
      <c r="MG86" s="92"/>
      <c r="MH86" s="92"/>
      <c r="MI86" s="92"/>
      <c r="MJ86" s="92"/>
      <c r="MK86" s="92"/>
      <c r="ML86" s="92"/>
      <c r="MM86" s="92"/>
      <c r="MN86" s="92"/>
      <c r="MO86" s="92"/>
      <c r="MP86" s="92"/>
      <c r="MQ86" s="92"/>
      <c r="MR86" s="92"/>
      <c r="MS86" s="92"/>
      <c r="MT86" s="92"/>
      <c r="MU86" s="92"/>
      <c r="MV86" s="92"/>
      <c r="MW86" s="92"/>
      <c r="MX86" s="92"/>
      <c r="MY86" s="92"/>
      <c r="MZ86" s="92"/>
      <c r="NA86" s="92"/>
      <c r="NB86" s="92"/>
      <c r="NC86" s="92"/>
      <c r="ND86" s="92"/>
      <c r="NE86" s="92"/>
      <c r="NF86" s="92"/>
      <c r="NG86" s="92"/>
      <c r="NH86" s="92"/>
      <c r="NI86" s="92"/>
      <c r="NJ86" s="92"/>
      <c r="NK86" s="92"/>
      <c r="NL86" s="92"/>
      <c r="NM86" s="92"/>
      <c r="NN86" s="92"/>
      <c r="NO86" s="92"/>
      <c r="NP86" s="92"/>
      <c r="NQ86" s="92"/>
      <c r="NR86" s="92"/>
      <c r="NS86" s="92"/>
      <c r="NT86" s="92"/>
      <c r="NU86" s="92"/>
      <c r="NV86" s="92"/>
      <c r="NW86" s="92"/>
      <c r="NX86" s="92"/>
      <c r="NY86" s="92"/>
      <c r="NZ86" s="92"/>
      <c r="OA86" s="92"/>
      <c r="OB86" s="92"/>
      <c r="OC86" s="92"/>
      <c r="OD86" s="92"/>
      <c r="OE86" s="92"/>
      <c r="OF86" s="92"/>
      <c r="OG86" s="92"/>
      <c r="OH86" s="92"/>
      <c r="OI86" s="92"/>
      <c r="OJ86" s="92"/>
      <c r="OK86" s="92"/>
      <c r="OL86" s="92"/>
      <c r="OM86" s="92"/>
      <c r="ON86" s="92"/>
      <c r="OO86" s="92"/>
      <c r="OP86" s="92"/>
      <c r="OQ86" s="92"/>
      <c r="OR86" s="92"/>
      <c r="OS86" s="92"/>
      <c r="OT86" s="92"/>
      <c r="OU86" s="92"/>
      <c r="OV86" s="92"/>
      <c r="OW86" s="92"/>
      <c r="OX86" s="92"/>
      <c r="OY86" s="92"/>
      <c r="OZ86" s="92"/>
      <c r="PA86" s="92"/>
      <c r="PB86" s="92"/>
      <c r="PC86" s="92"/>
      <c r="PD86" s="92"/>
      <c r="PE86" s="92"/>
      <c r="PF86" s="92"/>
      <c r="PG86" s="92"/>
      <c r="PH86" s="92"/>
      <c r="PI86" s="92"/>
      <c r="PJ86" s="92"/>
      <c r="PK86" s="92"/>
      <c r="PL86" s="92"/>
      <c r="PM86" s="92"/>
      <c r="PN86" s="92"/>
      <c r="PO86" s="92"/>
      <c r="PP86" s="92"/>
      <c r="PQ86" s="92"/>
      <c r="PR86" s="92"/>
      <c r="PS86" s="92"/>
      <c r="PT86" s="92"/>
      <c r="PU86" s="92"/>
      <c r="PV86" s="92"/>
      <c r="PW86" s="92"/>
      <c r="PX86" s="92"/>
      <c r="PY86" s="92"/>
      <c r="PZ86" s="92"/>
      <c r="QA86" s="92"/>
      <c r="QB86" s="92"/>
      <c r="QC86" s="92"/>
      <c r="QD86" s="92"/>
      <c r="QE86" s="92"/>
      <c r="QF86" s="92"/>
      <c r="QG86" s="92"/>
      <c r="QH86" s="92"/>
      <c r="QI86" s="92"/>
      <c r="QJ86" s="92"/>
      <c r="QK86" s="92"/>
      <c r="QL86" s="92"/>
      <c r="QM86" s="92"/>
      <c r="QN86" s="92"/>
      <c r="QO86" s="92"/>
      <c r="QP86" s="92"/>
      <c r="QQ86" s="92"/>
      <c r="QR86" s="92"/>
      <c r="QS86" s="92"/>
      <c r="QT86" s="92"/>
      <c r="QU86" s="92"/>
      <c r="QV86" s="92"/>
      <c r="QW86" s="92"/>
      <c r="QX86" s="92"/>
      <c r="QY86" s="92"/>
      <c r="QZ86" s="92"/>
      <c r="RA86" s="92"/>
      <c r="RB86" s="92"/>
      <c r="RC86" s="92"/>
      <c r="RD86" s="92"/>
      <c r="RE86" s="92"/>
      <c r="RF86" s="92"/>
      <c r="RG86" s="92"/>
      <c r="RH86" s="92"/>
      <c r="RI86" s="92"/>
      <c r="RJ86" s="92"/>
      <c r="RK86" s="92"/>
      <c r="RL86" s="92"/>
      <c r="RM86" s="92"/>
      <c r="RN86" s="92"/>
      <c r="RO86" s="92"/>
      <c r="RP86" s="92"/>
      <c r="RQ86" s="92"/>
      <c r="RR86" s="92"/>
      <c r="RS86" s="92"/>
      <c r="RT86" s="92"/>
      <c r="RU86" s="92"/>
      <c r="RV86" s="92"/>
      <c r="RW86" s="92"/>
      <c r="RX86" s="92"/>
      <c r="RY86" s="92"/>
      <c r="RZ86" s="92"/>
      <c r="SA86" s="92"/>
      <c r="SB86" s="92"/>
      <c r="SC86" s="92"/>
      <c r="SD86" s="92"/>
      <c r="SE86" s="92"/>
      <c r="SF86" s="92"/>
      <c r="SG86" s="92"/>
      <c r="SH86" s="92"/>
      <c r="SI86" s="92"/>
      <c r="SJ86" s="92"/>
      <c r="SK86" s="92"/>
      <c r="SL86" s="92"/>
      <c r="SM86" s="92"/>
      <c r="SN86" s="92"/>
      <c r="SO86" s="92"/>
      <c r="SP86" s="92"/>
      <c r="SQ86" s="92"/>
      <c r="SR86" s="92"/>
      <c r="SS86" s="92"/>
      <c r="ST86" s="92"/>
      <c r="SU86" s="92"/>
      <c r="SV86" s="92"/>
      <c r="SW86" s="92"/>
      <c r="SX86" s="92"/>
      <c r="SY86" s="92"/>
      <c r="SZ86" s="92"/>
      <c r="TA86" s="92"/>
      <c r="TB86" s="92"/>
      <c r="TC86" s="92"/>
      <c r="TD86" s="92"/>
      <c r="TE86" s="92"/>
      <c r="TF86" s="92"/>
      <c r="TG86" s="92"/>
      <c r="TH86" s="92"/>
      <c r="TI86" s="92"/>
      <c r="TJ86" s="92"/>
      <c r="TK86" s="92"/>
      <c r="TL86" s="92"/>
      <c r="TM86" s="92"/>
      <c r="TN86" s="92"/>
      <c r="TO86" s="92"/>
      <c r="TP86" s="92"/>
      <c r="TQ86" s="92"/>
      <c r="TR86" s="92"/>
      <c r="TS86" s="92"/>
      <c r="TT86" s="92"/>
      <c r="TU86" s="92"/>
      <c r="TV86" s="92"/>
    </row>
    <row r="87" spans="1:542" s="93" customFormat="1" x14ac:dyDescent="0.2">
      <c r="A87" s="32" t="s">
        <v>156</v>
      </c>
      <c r="B87" s="32" t="s">
        <v>157</v>
      </c>
      <c r="C87" s="84" t="s">
        <v>158</v>
      </c>
      <c r="D87" s="34">
        <v>3407876</v>
      </c>
      <c r="E87" s="35">
        <v>3407876</v>
      </c>
      <c r="F87" s="35">
        <v>3407876</v>
      </c>
      <c r="G87" s="35">
        <v>3407876</v>
      </c>
      <c r="H87" s="35">
        <v>3407876</v>
      </c>
      <c r="I87" s="35">
        <v>3407876</v>
      </c>
      <c r="J87" s="35">
        <f t="shared" si="23"/>
        <v>20447256</v>
      </c>
      <c r="K87" s="1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2"/>
      <c r="HT87" s="92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  <c r="IU87" s="92"/>
      <c r="IV87" s="92"/>
      <c r="IW87" s="92"/>
      <c r="IX87" s="92"/>
      <c r="IY87" s="92"/>
      <c r="IZ87" s="92"/>
      <c r="JA87" s="92"/>
      <c r="JB87" s="92"/>
      <c r="JC87" s="92"/>
      <c r="JD87" s="92"/>
      <c r="JE87" s="92"/>
      <c r="JF87" s="92"/>
      <c r="JG87" s="92"/>
      <c r="JH87" s="92"/>
      <c r="JI87" s="92"/>
      <c r="JJ87" s="92"/>
      <c r="JK87" s="92"/>
      <c r="JL87" s="92"/>
      <c r="JM87" s="92"/>
      <c r="JN87" s="92"/>
      <c r="JO87" s="92"/>
      <c r="JP87" s="92"/>
      <c r="JQ87" s="92"/>
      <c r="JR87" s="92"/>
      <c r="JS87" s="92"/>
      <c r="JT87" s="92"/>
      <c r="JU87" s="92"/>
      <c r="JV87" s="92"/>
      <c r="JW87" s="92"/>
      <c r="JX87" s="92"/>
      <c r="JY87" s="92"/>
      <c r="JZ87" s="92"/>
      <c r="KA87" s="92"/>
      <c r="KB87" s="92"/>
      <c r="KC87" s="92"/>
      <c r="KD87" s="92"/>
      <c r="KE87" s="92"/>
      <c r="KF87" s="92"/>
      <c r="KG87" s="92"/>
      <c r="KH87" s="92"/>
      <c r="KI87" s="92"/>
      <c r="KJ87" s="92"/>
      <c r="KK87" s="92"/>
      <c r="KL87" s="92"/>
      <c r="KM87" s="92"/>
      <c r="KN87" s="92"/>
      <c r="KO87" s="92"/>
      <c r="KP87" s="92"/>
      <c r="KQ87" s="92"/>
      <c r="KR87" s="92"/>
      <c r="KS87" s="92"/>
      <c r="KT87" s="92"/>
      <c r="KU87" s="92"/>
      <c r="KV87" s="92"/>
      <c r="KW87" s="92"/>
      <c r="KX87" s="92"/>
      <c r="KY87" s="92"/>
      <c r="KZ87" s="92"/>
      <c r="LA87" s="92"/>
      <c r="LB87" s="92"/>
      <c r="LC87" s="92"/>
      <c r="LD87" s="92"/>
      <c r="LE87" s="92"/>
      <c r="LF87" s="92"/>
      <c r="LG87" s="92"/>
      <c r="LH87" s="92"/>
      <c r="LI87" s="92"/>
      <c r="LJ87" s="92"/>
      <c r="LK87" s="92"/>
      <c r="LL87" s="92"/>
      <c r="LM87" s="92"/>
      <c r="LN87" s="92"/>
      <c r="LO87" s="92"/>
      <c r="LP87" s="92"/>
      <c r="LQ87" s="92"/>
      <c r="LR87" s="92"/>
      <c r="LS87" s="92"/>
      <c r="LT87" s="92"/>
      <c r="LU87" s="92"/>
      <c r="LV87" s="92"/>
      <c r="LW87" s="92"/>
      <c r="LX87" s="92"/>
      <c r="LY87" s="92"/>
      <c r="LZ87" s="92"/>
      <c r="MA87" s="92"/>
      <c r="MB87" s="92"/>
      <c r="MC87" s="92"/>
      <c r="MD87" s="92"/>
      <c r="ME87" s="92"/>
      <c r="MF87" s="92"/>
      <c r="MG87" s="92"/>
      <c r="MH87" s="92"/>
      <c r="MI87" s="92"/>
      <c r="MJ87" s="92"/>
      <c r="MK87" s="92"/>
      <c r="ML87" s="92"/>
      <c r="MM87" s="92"/>
      <c r="MN87" s="92"/>
      <c r="MO87" s="92"/>
      <c r="MP87" s="92"/>
      <c r="MQ87" s="92"/>
      <c r="MR87" s="92"/>
      <c r="MS87" s="92"/>
      <c r="MT87" s="92"/>
      <c r="MU87" s="92"/>
      <c r="MV87" s="92"/>
      <c r="MW87" s="92"/>
      <c r="MX87" s="92"/>
      <c r="MY87" s="92"/>
      <c r="MZ87" s="92"/>
      <c r="NA87" s="92"/>
      <c r="NB87" s="92"/>
      <c r="NC87" s="92"/>
      <c r="ND87" s="92"/>
      <c r="NE87" s="92"/>
      <c r="NF87" s="92"/>
      <c r="NG87" s="92"/>
      <c r="NH87" s="92"/>
      <c r="NI87" s="92"/>
      <c r="NJ87" s="92"/>
      <c r="NK87" s="92"/>
      <c r="NL87" s="92"/>
      <c r="NM87" s="92"/>
      <c r="NN87" s="92"/>
      <c r="NO87" s="92"/>
      <c r="NP87" s="92"/>
      <c r="NQ87" s="92"/>
      <c r="NR87" s="92"/>
      <c r="NS87" s="92"/>
      <c r="NT87" s="92"/>
      <c r="NU87" s="92"/>
      <c r="NV87" s="92"/>
      <c r="NW87" s="92"/>
      <c r="NX87" s="92"/>
      <c r="NY87" s="92"/>
      <c r="NZ87" s="92"/>
      <c r="OA87" s="92"/>
      <c r="OB87" s="92"/>
      <c r="OC87" s="92"/>
      <c r="OD87" s="92"/>
      <c r="OE87" s="92"/>
      <c r="OF87" s="92"/>
      <c r="OG87" s="92"/>
      <c r="OH87" s="92"/>
      <c r="OI87" s="92"/>
      <c r="OJ87" s="92"/>
      <c r="OK87" s="92"/>
      <c r="OL87" s="92"/>
      <c r="OM87" s="92"/>
      <c r="ON87" s="92"/>
      <c r="OO87" s="92"/>
      <c r="OP87" s="92"/>
      <c r="OQ87" s="92"/>
      <c r="OR87" s="92"/>
      <c r="OS87" s="92"/>
      <c r="OT87" s="92"/>
      <c r="OU87" s="92"/>
      <c r="OV87" s="92"/>
      <c r="OW87" s="92"/>
      <c r="OX87" s="92"/>
      <c r="OY87" s="92"/>
      <c r="OZ87" s="92"/>
      <c r="PA87" s="92"/>
      <c r="PB87" s="92"/>
      <c r="PC87" s="92"/>
      <c r="PD87" s="92"/>
      <c r="PE87" s="92"/>
      <c r="PF87" s="92"/>
      <c r="PG87" s="92"/>
      <c r="PH87" s="92"/>
      <c r="PI87" s="92"/>
      <c r="PJ87" s="92"/>
      <c r="PK87" s="92"/>
      <c r="PL87" s="92"/>
      <c r="PM87" s="92"/>
      <c r="PN87" s="92"/>
      <c r="PO87" s="92"/>
      <c r="PP87" s="92"/>
      <c r="PQ87" s="92"/>
      <c r="PR87" s="92"/>
      <c r="PS87" s="92"/>
      <c r="PT87" s="92"/>
      <c r="PU87" s="92"/>
      <c r="PV87" s="92"/>
      <c r="PW87" s="92"/>
      <c r="PX87" s="92"/>
      <c r="PY87" s="92"/>
      <c r="PZ87" s="92"/>
      <c r="QA87" s="92"/>
      <c r="QB87" s="92"/>
      <c r="QC87" s="92"/>
      <c r="QD87" s="92"/>
      <c r="QE87" s="92"/>
      <c r="QF87" s="92"/>
      <c r="QG87" s="92"/>
      <c r="QH87" s="92"/>
      <c r="QI87" s="92"/>
      <c r="QJ87" s="92"/>
      <c r="QK87" s="92"/>
      <c r="QL87" s="92"/>
      <c r="QM87" s="92"/>
      <c r="QN87" s="92"/>
      <c r="QO87" s="92"/>
      <c r="QP87" s="92"/>
      <c r="QQ87" s="92"/>
      <c r="QR87" s="92"/>
      <c r="QS87" s="92"/>
      <c r="QT87" s="92"/>
      <c r="QU87" s="92"/>
      <c r="QV87" s="92"/>
      <c r="QW87" s="92"/>
      <c r="QX87" s="92"/>
      <c r="QY87" s="92"/>
      <c r="QZ87" s="92"/>
      <c r="RA87" s="92"/>
      <c r="RB87" s="92"/>
      <c r="RC87" s="92"/>
      <c r="RD87" s="92"/>
      <c r="RE87" s="92"/>
      <c r="RF87" s="92"/>
      <c r="RG87" s="92"/>
      <c r="RH87" s="92"/>
      <c r="RI87" s="92"/>
      <c r="RJ87" s="92"/>
      <c r="RK87" s="92"/>
      <c r="RL87" s="92"/>
      <c r="RM87" s="92"/>
      <c r="RN87" s="92"/>
      <c r="RO87" s="92"/>
      <c r="RP87" s="92"/>
      <c r="RQ87" s="92"/>
      <c r="RR87" s="92"/>
      <c r="RS87" s="92"/>
      <c r="RT87" s="92"/>
      <c r="RU87" s="92"/>
      <c r="RV87" s="92"/>
      <c r="RW87" s="92"/>
      <c r="RX87" s="92"/>
      <c r="RY87" s="92"/>
      <c r="RZ87" s="92"/>
      <c r="SA87" s="92"/>
      <c r="SB87" s="92"/>
      <c r="SC87" s="92"/>
      <c r="SD87" s="92"/>
      <c r="SE87" s="92"/>
      <c r="SF87" s="92"/>
      <c r="SG87" s="92"/>
      <c r="SH87" s="92"/>
      <c r="SI87" s="92"/>
      <c r="SJ87" s="92"/>
      <c r="SK87" s="92"/>
      <c r="SL87" s="92"/>
      <c r="SM87" s="92"/>
      <c r="SN87" s="92"/>
      <c r="SO87" s="92"/>
      <c r="SP87" s="92"/>
      <c r="SQ87" s="92"/>
      <c r="SR87" s="92"/>
      <c r="SS87" s="92"/>
      <c r="ST87" s="92"/>
      <c r="SU87" s="92"/>
      <c r="SV87" s="92"/>
      <c r="SW87" s="92"/>
      <c r="SX87" s="92"/>
      <c r="SY87" s="92"/>
      <c r="SZ87" s="92"/>
      <c r="TA87" s="92"/>
      <c r="TB87" s="92"/>
      <c r="TC87" s="92"/>
      <c r="TD87" s="92"/>
      <c r="TE87" s="92"/>
      <c r="TF87" s="92"/>
      <c r="TG87" s="92"/>
      <c r="TH87" s="92"/>
      <c r="TI87" s="92"/>
      <c r="TJ87" s="92"/>
      <c r="TK87" s="92"/>
      <c r="TL87" s="92"/>
      <c r="TM87" s="92"/>
      <c r="TN87" s="92"/>
      <c r="TO87" s="92"/>
      <c r="TP87" s="92"/>
      <c r="TQ87" s="92"/>
      <c r="TR87" s="92"/>
      <c r="TS87" s="92"/>
      <c r="TT87" s="92"/>
      <c r="TU87" s="92"/>
      <c r="TV87" s="92"/>
    </row>
    <row r="88" spans="1:542" s="93" customFormat="1" x14ac:dyDescent="0.2">
      <c r="A88" s="32" t="s">
        <v>159</v>
      </c>
      <c r="B88" s="32" t="s">
        <v>160</v>
      </c>
      <c r="C88" s="84" t="s">
        <v>161</v>
      </c>
      <c r="D88" s="34">
        <v>574486</v>
      </c>
      <c r="E88" s="35">
        <v>574486</v>
      </c>
      <c r="F88" s="35">
        <v>574486</v>
      </c>
      <c r="G88" s="35">
        <v>574486</v>
      </c>
      <c r="H88" s="35">
        <v>574486</v>
      </c>
      <c r="I88" s="35">
        <v>574486</v>
      </c>
      <c r="J88" s="35">
        <f t="shared" si="23"/>
        <v>3446916</v>
      </c>
      <c r="K88" s="1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2"/>
      <c r="HT88" s="92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  <c r="IU88" s="92"/>
      <c r="IV88" s="92"/>
      <c r="IW88" s="92"/>
      <c r="IX88" s="92"/>
      <c r="IY88" s="92"/>
      <c r="IZ88" s="92"/>
      <c r="JA88" s="92"/>
      <c r="JB88" s="92"/>
      <c r="JC88" s="92"/>
      <c r="JD88" s="92"/>
      <c r="JE88" s="92"/>
      <c r="JF88" s="92"/>
      <c r="JG88" s="92"/>
      <c r="JH88" s="92"/>
      <c r="JI88" s="92"/>
      <c r="JJ88" s="92"/>
      <c r="JK88" s="92"/>
      <c r="JL88" s="92"/>
      <c r="JM88" s="92"/>
      <c r="JN88" s="92"/>
      <c r="JO88" s="92"/>
      <c r="JP88" s="92"/>
      <c r="JQ88" s="92"/>
      <c r="JR88" s="92"/>
      <c r="JS88" s="92"/>
      <c r="JT88" s="92"/>
      <c r="JU88" s="92"/>
      <c r="JV88" s="92"/>
      <c r="JW88" s="92"/>
      <c r="JX88" s="92"/>
      <c r="JY88" s="92"/>
      <c r="JZ88" s="92"/>
      <c r="KA88" s="92"/>
      <c r="KB88" s="92"/>
      <c r="KC88" s="92"/>
      <c r="KD88" s="92"/>
      <c r="KE88" s="92"/>
      <c r="KF88" s="92"/>
      <c r="KG88" s="92"/>
      <c r="KH88" s="92"/>
      <c r="KI88" s="92"/>
      <c r="KJ88" s="92"/>
      <c r="KK88" s="92"/>
      <c r="KL88" s="92"/>
      <c r="KM88" s="92"/>
      <c r="KN88" s="92"/>
      <c r="KO88" s="92"/>
      <c r="KP88" s="92"/>
      <c r="KQ88" s="92"/>
      <c r="KR88" s="92"/>
      <c r="KS88" s="92"/>
      <c r="KT88" s="92"/>
      <c r="KU88" s="92"/>
      <c r="KV88" s="92"/>
      <c r="KW88" s="92"/>
      <c r="KX88" s="92"/>
      <c r="KY88" s="92"/>
      <c r="KZ88" s="92"/>
      <c r="LA88" s="92"/>
      <c r="LB88" s="92"/>
      <c r="LC88" s="92"/>
      <c r="LD88" s="92"/>
      <c r="LE88" s="92"/>
      <c r="LF88" s="92"/>
      <c r="LG88" s="92"/>
      <c r="LH88" s="92"/>
      <c r="LI88" s="92"/>
      <c r="LJ88" s="92"/>
      <c r="LK88" s="92"/>
      <c r="LL88" s="92"/>
      <c r="LM88" s="92"/>
      <c r="LN88" s="92"/>
      <c r="LO88" s="92"/>
      <c r="LP88" s="92"/>
      <c r="LQ88" s="92"/>
      <c r="LR88" s="92"/>
      <c r="LS88" s="92"/>
      <c r="LT88" s="92"/>
      <c r="LU88" s="92"/>
      <c r="LV88" s="92"/>
      <c r="LW88" s="92"/>
      <c r="LX88" s="92"/>
      <c r="LY88" s="92"/>
      <c r="LZ88" s="92"/>
      <c r="MA88" s="92"/>
      <c r="MB88" s="92"/>
      <c r="MC88" s="92"/>
      <c r="MD88" s="92"/>
      <c r="ME88" s="92"/>
      <c r="MF88" s="92"/>
      <c r="MG88" s="92"/>
      <c r="MH88" s="92"/>
      <c r="MI88" s="92"/>
      <c r="MJ88" s="92"/>
      <c r="MK88" s="92"/>
      <c r="ML88" s="92"/>
      <c r="MM88" s="92"/>
      <c r="MN88" s="92"/>
      <c r="MO88" s="92"/>
      <c r="MP88" s="92"/>
      <c r="MQ88" s="92"/>
      <c r="MR88" s="92"/>
      <c r="MS88" s="92"/>
      <c r="MT88" s="92"/>
      <c r="MU88" s="92"/>
      <c r="MV88" s="92"/>
      <c r="MW88" s="92"/>
      <c r="MX88" s="92"/>
      <c r="MY88" s="92"/>
      <c r="MZ88" s="92"/>
      <c r="NA88" s="92"/>
      <c r="NB88" s="92"/>
      <c r="NC88" s="92"/>
      <c r="ND88" s="92"/>
      <c r="NE88" s="92"/>
      <c r="NF88" s="92"/>
      <c r="NG88" s="92"/>
      <c r="NH88" s="92"/>
      <c r="NI88" s="92"/>
      <c r="NJ88" s="92"/>
      <c r="NK88" s="92"/>
      <c r="NL88" s="92"/>
      <c r="NM88" s="92"/>
      <c r="NN88" s="92"/>
      <c r="NO88" s="92"/>
      <c r="NP88" s="92"/>
      <c r="NQ88" s="92"/>
      <c r="NR88" s="92"/>
      <c r="NS88" s="92"/>
      <c r="NT88" s="92"/>
      <c r="NU88" s="92"/>
      <c r="NV88" s="92"/>
      <c r="NW88" s="92"/>
      <c r="NX88" s="92"/>
      <c r="NY88" s="92"/>
      <c r="NZ88" s="92"/>
      <c r="OA88" s="92"/>
      <c r="OB88" s="92"/>
      <c r="OC88" s="92"/>
      <c r="OD88" s="92"/>
      <c r="OE88" s="92"/>
      <c r="OF88" s="92"/>
      <c r="OG88" s="92"/>
      <c r="OH88" s="92"/>
      <c r="OI88" s="92"/>
      <c r="OJ88" s="92"/>
      <c r="OK88" s="92"/>
      <c r="OL88" s="92"/>
      <c r="OM88" s="92"/>
      <c r="ON88" s="92"/>
      <c r="OO88" s="92"/>
      <c r="OP88" s="92"/>
      <c r="OQ88" s="92"/>
      <c r="OR88" s="92"/>
      <c r="OS88" s="92"/>
      <c r="OT88" s="92"/>
      <c r="OU88" s="92"/>
      <c r="OV88" s="92"/>
      <c r="OW88" s="92"/>
      <c r="OX88" s="92"/>
      <c r="OY88" s="92"/>
      <c r="OZ88" s="92"/>
      <c r="PA88" s="92"/>
      <c r="PB88" s="92"/>
      <c r="PC88" s="92"/>
      <c r="PD88" s="92"/>
      <c r="PE88" s="92"/>
      <c r="PF88" s="92"/>
      <c r="PG88" s="92"/>
      <c r="PH88" s="92"/>
      <c r="PI88" s="92"/>
      <c r="PJ88" s="92"/>
      <c r="PK88" s="92"/>
      <c r="PL88" s="92"/>
      <c r="PM88" s="92"/>
      <c r="PN88" s="92"/>
      <c r="PO88" s="92"/>
      <c r="PP88" s="92"/>
      <c r="PQ88" s="92"/>
      <c r="PR88" s="92"/>
      <c r="PS88" s="92"/>
      <c r="PT88" s="92"/>
      <c r="PU88" s="92"/>
      <c r="PV88" s="92"/>
      <c r="PW88" s="92"/>
      <c r="PX88" s="92"/>
      <c r="PY88" s="92"/>
      <c r="PZ88" s="92"/>
      <c r="QA88" s="92"/>
      <c r="QB88" s="92"/>
      <c r="QC88" s="92"/>
      <c r="QD88" s="92"/>
      <c r="QE88" s="92"/>
      <c r="QF88" s="92"/>
      <c r="QG88" s="92"/>
      <c r="QH88" s="92"/>
      <c r="QI88" s="92"/>
      <c r="QJ88" s="92"/>
      <c r="QK88" s="92"/>
      <c r="QL88" s="92"/>
      <c r="QM88" s="92"/>
      <c r="QN88" s="92"/>
      <c r="QO88" s="92"/>
      <c r="QP88" s="92"/>
      <c r="QQ88" s="92"/>
      <c r="QR88" s="92"/>
      <c r="QS88" s="92"/>
      <c r="QT88" s="92"/>
      <c r="QU88" s="92"/>
      <c r="QV88" s="92"/>
      <c r="QW88" s="92"/>
      <c r="QX88" s="92"/>
      <c r="QY88" s="92"/>
      <c r="QZ88" s="92"/>
      <c r="RA88" s="92"/>
      <c r="RB88" s="92"/>
      <c r="RC88" s="92"/>
      <c r="RD88" s="92"/>
      <c r="RE88" s="92"/>
      <c r="RF88" s="92"/>
      <c r="RG88" s="92"/>
      <c r="RH88" s="92"/>
      <c r="RI88" s="92"/>
      <c r="RJ88" s="92"/>
      <c r="RK88" s="92"/>
      <c r="RL88" s="92"/>
      <c r="RM88" s="92"/>
      <c r="RN88" s="92"/>
      <c r="RO88" s="92"/>
      <c r="RP88" s="92"/>
      <c r="RQ88" s="92"/>
      <c r="RR88" s="92"/>
      <c r="RS88" s="92"/>
      <c r="RT88" s="92"/>
      <c r="RU88" s="92"/>
      <c r="RV88" s="92"/>
      <c r="RW88" s="92"/>
      <c r="RX88" s="92"/>
      <c r="RY88" s="92"/>
      <c r="RZ88" s="92"/>
      <c r="SA88" s="92"/>
      <c r="SB88" s="92"/>
      <c r="SC88" s="92"/>
      <c r="SD88" s="92"/>
      <c r="SE88" s="92"/>
      <c r="SF88" s="92"/>
      <c r="SG88" s="92"/>
      <c r="SH88" s="92"/>
      <c r="SI88" s="92"/>
      <c r="SJ88" s="92"/>
      <c r="SK88" s="92"/>
      <c r="SL88" s="92"/>
      <c r="SM88" s="92"/>
      <c r="SN88" s="92"/>
      <c r="SO88" s="92"/>
      <c r="SP88" s="92"/>
      <c r="SQ88" s="92"/>
      <c r="SR88" s="92"/>
      <c r="SS88" s="92"/>
      <c r="ST88" s="92"/>
      <c r="SU88" s="92"/>
      <c r="SV88" s="92"/>
      <c r="SW88" s="92"/>
      <c r="SX88" s="92"/>
      <c r="SY88" s="92"/>
      <c r="SZ88" s="92"/>
      <c r="TA88" s="92"/>
      <c r="TB88" s="92"/>
      <c r="TC88" s="92"/>
      <c r="TD88" s="92"/>
      <c r="TE88" s="92"/>
      <c r="TF88" s="92"/>
      <c r="TG88" s="92"/>
      <c r="TH88" s="92"/>
      <c r="TI88" s="92"/>
      <c r="TJ88" s="92"/>
      <c r="TK88" s="92"/>
      <c r="TL88" s="92"/>
      <c r="TM88" s="92"/>
      <c r="TN88" s="92"/>
      <c r="TO88" s="92"/>
      <c r="TP88" s="92"/>
      <c r="TQ88" s="92"/>
      <c r="TR88" s="92"/>
      <c r="TS88" s="92"/>
      <c r="TT88" s="92"/>
      <c r="TU88" s="92"/>
      <c r="TV88" s="92"/>
    </row>
    <row r="89" spans="1:542" s="93" customFormat="1" x14ac:dyDescent="0.2">
      <c r="A89" s="32" t="s">
        <v>153</v>
      </c>
      <c r="B89" s="32" t="s">
        <v>162</v>
      </c>
      <c r="C89" s="84" t="s">
        <v>163</v>
      </c>
      <c r="D89" s="34">
        <v>12764029</v>
      </c>
      <c r="E89" s="35">
        <v>12764029</v>
      </c>
      <c r="F89" s="35">
        <v>12764029</v>
      </c>
      <c r="G89" s="35">
        <v>12764029</v>
      </c>
      <c r="H89" s="35">
        <v>12764029</v>
      </c>
      <c r="I89" s="35">
        <v>12764029</v>
      </c>
      <c r="J89" s="35">
        <f t="shared" si="23"/>
        <v>76584174</v>
      </c>
      <c r="K89" s="1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2"/>
      <c r="HT89" s="92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  <c r="IU89" s="92"/>
      <c r="IV89" s="92"/>
      <c r="IW89" s="92"/>
      <c r="IX89" s="92"/>
      <c r="IY89" s="92"/>
      <c r="IZ89" s="92"/>
      <c r="JA89" s="92"/>
      <c r="JB89" s="92"/>
      <c r="JC89" s="92"/>
      <c r="JD89" s="92"/>
      <c r="JE89" s="92"/>
      <c r="JF89" s="92"/>
      <c r="JG89" s="92"/>
      <c r="JH89" s="92"/>
      <c r="JI89" s="92"/>
      <c r="JJ89" s="92"/>
      <c r="JK89" s="92"/>
      <c r="JL89" s="92"/>
      <c r="JM89" s="92"/>
      <c r="JN89" s="92"/>
      <c r="JO89" s="92"/>
      <c r="JP89" s="92"/>
      <c r="JQ89" s="92"/>
      <c r="JR89" s="92"/>
      <c r="JS89" s="92"/>
      <c r="JT89" s="92"/>
      <c r="JU89" s="92"/>
      <c r="JV89" s="92"/>
      <c r="JW89" s="92"/>
      <c r="JX89" s="92"/>
      <c r="JY89" s="92"/>
      <c r="JZ89" s="92"/>
      <c r="KA89" s="92"/>
      <c r="KB89" s="92"/>
      <c r="KC89" s="92"/>
      <c r="KD89" s="92"/>
      <c r="KE89" s="92"/>
      <c r="KF89" s="92"/>
      <c r="KG89" s="92"/>
      <c r="KH89" s="92"/>
      <c r="KI89" s="92"/>
      <c r="KJ89" s="92"/>
      <c r="KK89" s="92"/>
      <c r="KL89" s="92"/>
      <c r="KM89" s="92"/>
      <c r="KN89" s="92"/>
      <c r="KO89" s="92"/>
      <c r="KP89" s="92"/>
      <c r="KQ89" s="92"/>
      <c r="KR89" s="92"/>
      <c r="KS89" s="92"/>
      <c r="KT89" s="92"/>
      <c r="KU89" s="92"/>
      <c r="KV89" s="92"/>
      <c r="KW89" s="92"/>
      <c r="KX89" s="92"/>
      <c r="KY89" s="92"/>
      <c r="KZ89" s="92"/>
      <c r="LA89" s="92"/>
      <c r="LB89" s="92"/>
      <c r="LC89" s="92"/>
      <c r="LD89" s="92"/>
      <c r="LE89" s="92"/>
      <c r="LF89" s="92"/>
      <c r="LG89" s="92"/>
      <c r="LH89" s="92"/>
      <c r="LI89" s="92"/>
      <c r="LJ89" s="92"/>
      <c r="LK89" s="92"/>
      <c r="LL89" s="92"/>
      <c r="LM89" s="92"/>
      <c r="LN89" s="92"/>
      <c r="LO89" s="92"/>
      <c r="LP89" s="92"/>
      <c r="LQ89" s="92"/>
      <c r="LR89" s="92"/>
      <c r="LS89" s="92"/>
      <c r="LT89" s="92"/>
      <c r="LU89" s="92"/>
      <c r="LV89" s="92"/>
      <c r="LW89" s="92"/>
      <c r="LX89" s="92"/>
      <c r="LY89" s="92"/>
      <c r="LZ89" s="92"/>
      <c r="MA89" s="92"/>
      <c r="MB89" s="92"/>
      <c r="MC89" s="92"/>
      <c r="MD89" s="92"/>
      <c r="ME89" s="92"/>
      <c r="MF89" s="92"/>
      <c r="MG89" s="92"/>
      <c r="MH89" s="92"/>
      <c r="MI89" s="92"/>
      <c r="MJ89" s="92"/>
      <c r="MK89" s="92"/>
      <c r="ML89" s="92"/>
      <c r="MM89" s="92"/>
      <c r="MN89" s="92"/>
      <c r="MO89" s="92"/>
      <c r="MP89" s="92"/>
      <c r="MQ89" s="92"/>
      <c r="MR89" s="92"/>
      <c r="MS89" s="92"/>
      <c r="MT89" s="92"/>
      <c r="MU89" s="92"/>
      <c r="MV89" s="92"/>
      <c r="MW89" s="92"/>
      <c r="MX89" s="92"/>
      <c r="MY89" s="92"/>
      <c r="MZ89" s="92"/>
      <c r="NA89" s="92"/>
      <c r="NB89" s="92"/>
      <c r="NC89" s="92"/>
      <c r="ND89" s="92"/>
      <c r="NE89" s="92"/>
      <c r="NF89" s="92"/>
      <c r="NG89" s="92"/>
      <c r="NH89" s="92"/>
      <c r="NI89" s="92"/>
      <c r="NJ89" s="92"/>
      <c r="NK89" s="92"/>
      <c r="NL89" s="92"/>
      <c r="NM89" s="92"/>
      <c r="NN89" s="92"/>
      <c r="NO89" s="92"/>
      <c r="NP89" s="92"/>
      <c r="NQ89" s="92"/>
      <c r="NR89" s="92"/>
      <c r="NS89" s="92"/>
      <c r="NT89" s="92"/>
      <c r="NU89" s="92"/>
      <c r="NV89" s="92"/>
      <c r="NW89" s="92"/>
      <c r="NX89" s="92"/>
      <c r="NY89" s="92"/>
      <c r="NZ89" s="92"/>
      <c r="OA89" s="92"/>
      <c r="OB89" s="92"/>
      <c r="OC89" s="92"/>
      <c r="OD89" s="92"/>
      <c r="OE89" s="92"/>
      <c r="OF89" s="92"/>
      <c r="OG89" s="92"/>
      <c r="OH89" s="92"/>
      <c r="OI89" s="92"/>
      <c r="OJ89" s="92"/>
      <c r="OK89" s="92"/>
      <c r="OL89" s="92"/>
      <c r="OM89" s="92"/>
      <c r="ON89" s="92"/>
      <c r="OO89" s="92"/>
      <c r="OP89" s="92"/>
      <c r="OQ89" s="92"/>
      <c r="OR89" s="92"/>
      <c r="OS89" s="92"/>
      <c r="OT89" s="92"/>
      <c r="OU89" s="92"/>
      <c r="OV89" s="92"/>
      <c r="OW89" s="92"/>
      <c r="OX89" s="92"/>
      <c r="OY89" s="92"/>
      <c r="OZ89" s="92"/>
      <c r="PA89" s="92"/>
      <c r="PB89" s="92"/>
      <c r="PC89" s="92"/>
      <c r="PD89" s="92"/>
      <c r="PE89" s="92"/>
      <c r="PF89" s="92"/>
      <c r="PG89" s="92"/>
      <c r="PH89" s="92"/>
      <c r="PI89" s="92"/>
      <c r="PJ89" s="92"/>
      <c r="PK89" s="92"/>
      <c r="PL89" s="92"/>
      <c r="PM89" s="92"/>
      <c r="PN89" s="92"/>
      <c r="PO89" s="92"/>
      <c r="PP89" s="92"/>
      <c r="PQ89" s="92"/>
      <c r="PR89" s="92"/>
      <c r="PS89" s="92"/>
      <c r="PT89" s="92"/>
      <c r="PU89" s="92"/>
      <c r="PV89" s="92"/>
      <c r="PW89" s="92"/>
      <c r="PX89" s="92"/>
      <c r="PY89" s="92"/>
      <c r="PZ89" s="92"/>
      <c r="QA89" s="92"/>
      <c r="QB89" s="92"/>
      <c r="QC89" s="92"/>
      <c r="QD89" s="92"/>
      <c r="QE89" s="92"/>
      <c r="QF89" s="92"/>
      <c r="QG89" s="92"/>
      <c r="QH89" s="92"/>
      <c r="QI89" s="92"/>
      <c r="QJ89" s="92"/>
      <c r="QK89" s="92"/>
      <c r="QL89" s="92"/>
      <c r="QM89" s="92"/>
      <c r="QN89" s="92"/>
      <c r="QO89" s="92"/>
      <c r="QP89" s="92"/>
      <c r="QQ89" s="92"/>
      <c r="QR89" s="92"/>
      <c r="QS89" s="92"/>
      <c r="QT89" s="92"/>
      <c r="QU89" s="92"/>
      <c r="QV89" s="92"/>
      <c r="QW89" s="92"/>
      <c r="QX89" s="92"/>
      <c r="QY89" s="92"/>
      <c r="QZ89" s="92"/>
      <c r="RA89" s="92"/>
      <c r="RB89" s="92"/>
      <c r="RC89" s="92"/>
      <c r="RD89" s="92"/>
      <c r="RE89" s="92"/>
      <c r="RF89" s="92"/>
      <c r="RG89" s="92"/>
      <c r="RH89" s="92"/>
      <c r="RI89" s="92"/>
      <c r="RJ89" s="92"/>
      <c r="RK89" s="92"/>
      <c r="RL89" s="92"/>
      <c r="RM89" s="92"/>
      <c r="RN89" s="92"/>
      <c r="RO89" s="92"/>
      <c r="RP89" s="92"/>
      <c r="RQ89" s="92"/>
      <c r="RR89" s="92"/>
      <c r="RS89" s="92"/>
      <c r="RT89" s="92"/>
      <c r="RU89" s="92"/>
      <c r="RV89" s="92"/>
      <c r="RW89" s="92"/>
      <c r="RX89" s="92"/>
      <c r="RY89" s="92"/>
      <c r="RZ89" s="92"/>
      <c r="SA89" s="92"/>
      <c r="SB89" s="92"/>
      <c r="SC89" s="92"/>
      <c r="SD89" s="92"/>
      <c r="SE89" s="92"/>
      <c r="SF89" s="92"/>
      <c r="SG89" s="92"/>
      <c r="SH89" s="92"/>
      <c r="SI89" s="92"/>
      <c r="SJ89" s="92"/>
      <c r="SK89" s="92"/>
      <c r="SL89" s="92"/>
      <c r="SM89" s="92"/>
      <c r="SN89" s="92"/>
      <c r="SO89" s="92"/>
      <c r="SP89" s="92"/>
      <c r="SQ89" s="92"/>
      <c r="SR89" s="92"/>
      <c r="SS89" s="92"/>
      <c r="ST89" s="92"/>
      <c r="SU89" s="92"/>
      <c r="SV89" s="92"/>
      <c r="SW89" s="92"/>
      <c r="SX89" s="92"/>
      <c r="SY89" s="92"/>
      <c r="SZ89" s="92"/>
      <c r="TA89" s="92"/>
      <c r="TB89" s="92"/>
      <c r="TC89" s="92"/>
      <c r="TD89" s="92"/>
      <c r="TE89" s="92"/>
      <c r="TF89" s="92"/>
      <c r="TG89" s="92"/>
      <c r="TH89" s="92"/>
      <c r="TI89" s="92"/>
      <c r="TJ89" s="92"/>
      <c r="TK89" s="92"/>
      <c r="TL89" s="92"/>
      <c r="TM89" s="92"/>
      <c r="TN89" s="92"/>
      <c r="TO89" s="92"/>
      <c r="TP89" s="92"/>
      <c r="TQ89" s="92"/>
      <c r="TR89" s="92"/>
      <c r="TS89" s="92"/>
      <c r="TT89" s="92"/>
      <c r="TU89" s="92"/>
      <c r="TV89" s="92"/>
    </row>
    <row r="90" spans="1:542" s="92" customFormat="1" x14ac:dyDescent="0.2">
      <c r="A90" s="32" t="s">
        <v>156</v>
      </c>
      <c r="B90" s="32" t="s">
        <v>164</v>
      </c>
      <c r="C90" s="84" t="s">
        <v>165</v>
      </c>
      <c r="D90" s="34">
        <v>3046873</v>
      </c>
      <c r="E90" s="35">
        <v>3046873</v>
      </c>
      <c r="F90" s="35">
        <v>3046873</v>
      </c>
      <c r="G90" s="35">
        <v>3046873</v>
      </c>
      <c r="H90" s="35">
        <v>3046873</v>
      </c>
      <c r="I90" s="35">
        <v>3046873</v>
      </c>
      <c r="J90" s="35">
        <f t="shared" si="23"/>
        <v>18281238</v>
      </c>
      <c r="K90" s="12"/>
    </row>
    <row r="91" spans="1:542" s="92" customFormat="1" x14ac:dyDescent="0.2">
      <c r="A91" s="32" t="s">
        <v>159</v>
      </c>
      <c r="B91" s="32" t="s">
        <v>166</v>
      </c>
      <c r="C91" s="84" t="s">
        <v>167</v>
      </c>
      <c r="D91" s="34">
        <v>513629</v>
      </c>
      <c r="E91" s="35">
        <v>513629</v>
      </c>
      <c r="F91" s="35">
        <v>513629</v>
      </c>
      <c r="G91" s="35">
        <v>513629</v>
      </c>
      <c r="H91" s="35">
        <v>513629</v>
      </c>
      <c r="I91" s="35">
        <v>513629</v>
      </c>
      <c r="J91" s="35">
        <f t="shared" si="23"/>
        <v>3081774</v>
      </c>
      <c r="K91" s="12"/>
    </row>
    <row r="92" spans="1:542" s="29" customFormat="1" x14ac:dyDescent="0.2">
      <c r="A92" s="59"/>
      <c r="B92" s="59"/>
      <c r="C92" s="88" t="s">
        <v>168</v>
      </c>
      <c r="D92" s="89">
        <f t="shared" ref="D92:G92" si="27">SUM(D93:D94)</f>
        <v>34897117</v>
      </c>
      <c r="E92" s="90">
        <f t="shared" si="27"/>
        <v>23855325</v>
      </c>
      <c r="F92" s="90">
        <f t="shared" si="27"/>
        <v>23152770</v>
      </c>
      <c r="G92" s="90">
        <f t="shared" si="27"/>
        <v>22729214</v>
      </c>
      <c r="H92" s="90">
        <f>SUM(H93:H94)</f>
        <v>23828241</v>
      </c>
      <c r="I92" s="90">
        <f>SUM(I93:I94)</f>
        <v>22672624</v>
      </c>
      <c r="J92" s="91">
        <f t="shared" si="23"/>
        <v>151135291</v>
      </c>
    </row>
    <row r="93" spans="1:542" s="92" customFormat="1" x14ac:dyDescent="0.2">
      <c r="A93" s="32" t="s">
        <v>169</v>
      </c>
      <c r="B93" s="32" t="s">
        <v>170</v>
      </c>
      <c r="C93" s="33" t="s">
        <v>171</v>
      </c>
      <c r="D93" s="34">
        <v>22631728</v>
      </c>
      <c r="E93" s="35">
        <v>16039856</v>
      </c>
      <c r="F93" s="35">
        <v>16039856</v>
      </c>
      <c r="G93" s="35">
        <v>16039856</v>
      </c>
      <c r="H93" s="35">
        <v>16039856</v>
      </c>
      <c r="I93" s="35">
        <v>16039856</v>
      </c>
      <c r="J93" s="35">
        <f t="shared" si="23"/>
        <v>102831008</v>
      </c>
      <c r="K93" s="12"/>
    </row>
    <row r="94" spans="1:542" s="92" customFormat="1" x14ac:dyDescent="0.2">
      <c r="A94" s="32" t="s">
        <v>172</v>
      </c>
      <c r="B94" s="32" t="s">
        <v>173</v>
      </c>
      <c r="C94" s="33" t="s">
        <v>174</v>
      </c>
      <c r="D94" s="34">
        <v>12265389</v>
      </c>
      <c r="E94" s="35">
        <v>7815469</v>
      </c>
      <c r="F94" s="35">
        <v>7112914</v>
      </c>
      <c r="G94" s="35">
        <v>6689358</v>
      </c>
      <c r="H94" s="35">
        <v>7788385</v>
      </c>
      <c r="I94" s="35">
        <v>6632768</v>
      </c>
      <c r="J94" s="35">
        <f t="shared" si="23"/>
        <v>48304283</v>
      </c>
      <c r="K94" s="12"/>
    </row>
    <row r="95" spans="1:542" s="12" customFormat="1" x14ac:dyDescent="0.2">
      <c r="A95" s="32" t="s">
        <v>175</v>
      </c>
      <c r="B95" s="32" t="s">
        <v>176</v>
      </c>
      <c r="C95" s="84" t="s">
        <v>177</v>
      </c>
      <c r="D95" s="89">
        <v>26170781</v>
      </c>
      <c r="E95" s="94">
        <v>26170781</v>
      </c>
      <c r="F95" s="94">
        <v>26170781</v>
      </c>
      <c r="G95" s="94">
        <v>26170781</v>
      </c>
      <c r="H95" s="94">
        <v>26170781</v>
      </c>
      <c r="I95" s="94">
        <v>26170781</v>
      </c>
      <c r="J95" s="94">
        <f t="shared" si="23"/>
        <v>157024686</v>
      </c>
    </row>
    <row r="96" spans="1:542" s="12" customFormat="1" x14ac:dyDescent="0.2">
      <c r="A96" s="32" t="s">
        <v>178</v>
      </c>
      <c r="B96" s="32" t="s">
        <v>179</v>
      </c>
      <c r="C96" s="84" t="s">
        <v>180</v>
      </c>
      <c r="D96" s="89">
        <v>124972443</v>
      </c>
      <c r="E96" s="94">
        <v>124972443</v>
      </c>
      <c r="F96" s="94">
        <v>124972443</v>
      </c>
      <c r="G96" s="94">
        <v>124972443</v>
      </c>
      <c r="H96" s="94">
        <v>124972443</v>
      </c>
      <c r="I96" s="94">
        <v>124972443</v>
      </c>
      <c r="J96" s="94">
        <f t="shared" si="23"/>
        <v>749834658</v>
      </c>
    </row>
    <row r="97" spans="1:542" s="30" customFormat="1" x14ac:dyDescent="0.2">
      <c r="A97" s="64"/>
      <c r="B97" s="64"/>
      <c r="C97" s="85" t="s">
        <v>181</v>
      </c>
      <c r="D97" s="62">
        <f t="shared" ref="D97:F97" si="28">SUM(D98+D114+D139+D146+D151+D155+D166+D168+D180)</f>
        <v>1884238</v>
      </c>
      <c r="E97" s="62">
        <f t="shared" si="28"/>
        <v>658957686</v>
      </c>
      <c r="F97" s="62">
        <f t="shared" si="28"/>
        <v>520742809</v>
      </c>
      <c r="G97" s="62">
        <f>SUM(G98+G114+G139+G146+G151+G155+G166+G168+G180)</f>
        <v>433812693</v>
      </c>
      <c r="H97" s="62">
        <f>SUM(H98+H114+H139+H146+H151+H155+H166+H168+H180)</f>
        <v>337629902</v>
      </c>
      <c r="I97" s="62">
        <f>SUM(I98+I114+I139+I146+I151+I155+I166+I168+I180+I178)</f>
        <v>477703589</v>
      </c>
      <c r="J97" s="62">
        <f t="shared" si="23"/>
        <v>2430730917</v>
      </c>
      <c r="K97" s="12"/>
    </row>
    <row r="98" spans="1:542" s="12" customFormat="1" x14ac:dyDescent="0.2">
      <c r="A98" s="32"/>
      <c r="B98" s="32"/>
      <c r="C98" s="95" t="s">
        <v>182</v>
      </c>
      <c r="D98" s="89">
        <f>SUM(D99:D105)</f>
        <v>1884238</v>
      </c>
      <c r="E98" s="94">
        <f>SUM(E99:E105)</f>
        <v>0</v>
      </c>
      <c r="F98" s="94">
        <f>SUM(F99:F105)</f>
        <v>0</v>
      </c>
      <c r="G98" s="94">
        <f>SUM(G99:G105)</f>
        <v>0</v>
      </c>
      <c r="H98" s="94">
        <f>SUM(H99:H105)</f>
        <v>0</v>
      </c>
      <c r="I98" s="94">
        <f>SUM(I99:I113)</f>
        <v>31871123</v>
      </c>
      <c r="J98" s="94">
        <f t="shared" si="23"/>
        <v>33755361</v>
      </c>
    </row>
    <row r="99" spans="1:542" s="96" customFormat="1" x14ac:dyDescent="0.2">
      <c r="A99" s="32" t="s">
        <v>183</v>
      </c>
      <c r="B99" s="32" t="s">
        <v>184</v>
      </c>
      <c r="C99" s="88" t="s">
        <v>185</v>
      </c>
      <c r="D99" s="34">
        <v>519363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94">
        <f t="shared" si="23"/>
        <v>519363</v>
      </c>
      <c r="K99" s="12"/>
      <c r="L99" s="12"/>
      <c r="M99" s="97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  <c r="IV99" s="12"/>
      <c r="IW99" s="12"/>
      <c r="IX99" s="12"/>
      <c r="IY99" s="12"/>
      <c r="IZ99" s="12"/>
      <c r="JA99" s="12"/>
      <c r="JB99" s="12"/>
      <c r="JC99" s="12"/>
      <c r="JD99" s="12"/>
      <c r="JE99" s="12"/>
      <c r="JF99" s="12"/>
      <c r="JG99" s="12"/>
      <c r="JH99" s="12"/>
      <c r="JI99" s="12"/>
      <c r="JJ99" s="12"/>
      <c r="JK99" s="12"/>
      <c r="JL99" s="12"/>
      <c r="JM99" s="12"/>
      <c r="JN99" s="12"/>
      <c r="JO99" s="12"/>
      <c r="JP99" s="12"/>
      <c r="JQ99" s="12"/>
      <c r="JR99" s="12"/>
      <c r="JS99" s="12"/>
      <c r="JT99" s="12"/>
      <c r="JU99" s="12"/>
      <c r="JV99" s="12"/>
      <c r="JW99" s="12"/>
      <c r="JX99" s="12"/>
      <c r="JY99" s="12"/>
      <c r="JZ99" s="12"/>
      <c r="KA99" s="12"/>
      <c r="KB99" s="12"/>
      <c r="KC99" s="12"/>
      <c r="KD99" s="12"/>
      <c r="KE99" s="12"/>
      <c r="KF99" s="12"/>
      <c r="KG99" s="12"/>
      <c r="KH99" s="12"/>
      <c r="KI99" s="12"/>
      <c r="KJ99" s="12"/>
      <c r="KK99" s="12"/>
      <c r="KL99" s="12"/>
      <c r="KM99" s="12"/>
      <c r="KN99" s="12"/>
      <c r="KO99" s="12"/>
      <c r="KP99" s="12"/>
      <c r="KQ99" s="12"/>
      <c r="KR99" s="12"/>
      <c r="KS99" s="12"/>
      <c r="KT99" s="12"/>
      <c r="KU99" s="12"/>
      <c r="KV99" s="12"/>
      <c r="KW99" s="12"/>
      <c r="KX99" s="12"/>
      <c r="KY99" s="12"/>
      <c r="KZ99" s="12"/>
      <c r="LA99" s="12"/>
      <c r="LB99" s="12"/>
      <c r="LC99" s="12"/>
      <c r="LD99" s="12"/>
      <c r="LE99" s="12"/>
      <c r="LF99" s="12"/>
      <c r="LG99" s="12"/>
      <c r="LH99" s="12"/>
      <c r="LI99" s="12"/>
      <c r="LJ99" s="12"/>
      <c r="LK99" s="12"/>
      <c r="LL99" s="12"/>
      <c r="LM99" s="12"/>
      <c r="LN99" s="12"/>
      <c r="LO99" s="12"/>
      <c r="LP99" s="12"/>
      <c r="LQ99" s="12"/>
      <c r="LR99" s="12"/>
      <c r="LS99" s="12"/>
      <c r="LT99" s="12"/>
      <c r="LU99" s="12"/>
      <c r="LV99" s="12"/>
      <c r="LW99" s="12"/>
      <c r="LX99" s="12"/>
      <c r="LY99" s="12"/>
      <c r="LZ99" s="12"/>
      <c r="MA99" s="12"/>
      <c r="MB99" s="12"/>
      <c r="MC99" s="12"/>
      <c r="MD99" s="12"/>
      <c r="ME99" s="12"/>
      <c r="MF99" s="12"/>
      <c r="MG99" s="12"/>
      <c r="MH99" s="12"/>
      <c r="MI99" s="12"/>
      <c r="MJ99" s="12"/>
      <c r="MK99" s="12"/>
      <c r="ML99" s="12"/>
      <c r="MM99" s="12"/>
      <c r="MN99" s="12"/>
      <c r="MO99" s="12"/>
      <c r="MP99" s="12"/>
      <c r="MQ99" s="12"/>
      <c r="MR99" s="12"/>
      <c r="MS99" s="12"/>
      <c r="MT99" s="12"/>
      <c r="MU99" s="12"/>
      <c r="MV99" s="12"/>
      <c r="MW99" s="12"/>
      <c r="MX99" s="12"/>
      <c r="MY99" s="12"/>
      <c r="MZ99" s="12"/>
      <c r="NA99" s="12"/>
      <c r="NB99" s="12"/>
      <c r="NC99" s="12"/>
      <c r="ND99" s="12"/>
      <c r="NE99" s="12"/>
      <c r="NF99" s="12"/>
      <c r="NG99" s="12"/>
      <c r="NH99" s="12"/>
      <c r="NI99" s="12"/>
      <c r="NJ99" s="12"/>
      <c r="NK99" s="12"/>
      <c r="NL99" s="12"/>
      <c r="NM99" s="12"/>
      <c r="NN99" s="12"/>
      <c r="NO99" s="12"/>
      <c r="NP99" s="12"/>
      <c r="NQ99" s="12"/>
      <c r="NR99" s="12"/>
      <c r="NS99" s="12"/>
      <c r="NT99" s="12"/>
      <c r="NU99" s="12"/>
      <c r="NV99" s="12"/>
      <c r="NW99" s="12"/>
      <c r="NX99" s="12"/>
      <c r="NY99" s="12"/>
      <c r="NZ99" s="12"/>
      <c r="OA99" s="12"/>
      <c r="OB99" s="12"/>
      <c r="OC99" s="12"/>
      <c r="OD99" s="12"/>
      <c r="OE99" s="12"/>
      <c r="OF99" s="12"/>
      <c r="OG99" s="12"/>
      <c r="OH99" s="12"/>
      <c r="OI99" s="12"/>
      <c r="OJ99" s="12"/>
      <c r="OK99" s="12"/>
      <c r="OL99" s="12"/>
      <c r="OM99" s="12"/>
      <c r="ON99" s="12"/>
      <c r="OO99" s="12"/>
      <c r="OP99" s="12"/>
      <c r="OQ99" s="12"/>
      <c r="OR99" s="12"/>
      <c r="OS99" s="12"/>
      <c r="OT99" s="12"/>
      <c r="OU99" s="12"/>
      <c r="OV99" s="12"/>
      <c r="OW99" s="12"/>
      <c r="OX99" s="12"/>
      <c r="OY99" s="12"/>
      <c r="OZ99" s="12"/>
      <c r="PA99" s="12"/>
      <c r="PB99" s="12"/>
      <c r="PC99" s="12"/>
      <c r="PD99" s="12"/>
      <c r="PE99" s="12"/>
      <c r="PF99" s="12"/>
      <c r="PG99" s="12"/>
      <c r="PH99" s="12"/>
      <c r="PI99" s="12"/>
      <c r="PJ99" s="12"/>
      <c r="PK99" s="12"/>
      <c r="PL99" s="12"/>
      <c r="PM99" s="12"/>
      <c r="PN99" s="12"/>
      <c r="PO99" s="12"/>
      <c r="PP99" s="12"/>
      <c r="PQ99" s="12"/>
      <c r="PR99" s="12"/>
      <c r="PS99" s="12"/>
      <c r="PT99" s="12"/>
      <c r="PU99" s="12"/>
      <c r="PV99" s="12"/>
      <c r="PW99" s="12"/>
      <c r="PX99" s="12"/>
      <c r="PY99" s="12"/>
      <c r="PZ99" s="12"/>
      <c r="QA99" s="12"/>
      <c r="QB99" s="12"/>
      <c r="QC99" s="12"/>
      <c r="QD99" s="12"/>
      <c r="QE99" s="12"/>
      <c r="QF99" s="12"/>
      <c r="QG99" s="12"/>
      <c r="QH99" s="12"/>
      <c r="QI99" s="12"/>
      <c r="QJ99" s="12"/>
      <c r="QK99" s="12"/>
      <c r="QL99" s="12"/>
      <c r="QM99" s="12"/>
      <c r="QN99" s="12"/>
      <c r="QO99" s="12"/>
      <c r="QP99" s="12"/>
      <c r="QQ99" s="12"/>
      <c r="QR99" s="12"/>
      <c r="QS99" s="12"/>
      <c r="QT99" s="12"/>
      <c r="QU99" s="12"/>
      <c r="QV99" s="12"/>
      <c r="QW99" s="12"/>
      <c r="QX99" s="12"/>
      <c r="QY99" s="12"/>
      <c r="QZ99" s="12"/>
      <c r="RA99" s="12"/>
      <c r="RB99" s="12"/>
      <c r="RC99" s="12"/>
      <c r="RD99" s="12"/>
      <c r="RE99" s="12"/>
      <c r="RF99" s="12"/>
      <c r="RG99" s="12"/>
      <c r="RH99" s="12"/>
      <c r="RI99" s="12"/>
      <c r="RJ99" s="12"/>
      <c r="RK99" s="12"/>
      <c r="RL99" s="12"/>
      <c r="RM99" s="12"/>
      <c r="RN99" s="12"/>
      <c r="RO99" s="12"/>
      <c r="RP99" s="12"/>
      <c r="RQ99" s="12"/>
      <c r="RR99" s="12"/>
      <c r="RS99" s="12"/>
      <c r="RT99" s="12"/>
      <c r="RU99" s="12"/>
      <c r="RV99" s="12"/>
      <c r="RW99" s="12"/>
      <c r="RX99" s="12"/>
      <c r="RY99" s="12"/>
      <c r="RZ99" s="12"/>
      <c r="SA99" s="12"/>
      <c r="SB99" s="12"/>
      <c r="SC99" s="12"/>
      <c r="SD99" s="12"/>
      <c r="SE99" s="12"/>
      <c r="SF99" s="12"/>
      <c r="SG99" s="12"/>
      <c r="SH99" s="12"/>
      <c r="SI99" s="12"/>
      <c r="SJ99" s="12"/>
      <c r="SK99" s="12"/>
      <c r="SL99" s="12"/>
      <c r="SM99" s="12"/>
      <c r="SN99" s="12"/>
      <c r="SO99" s="12"/>
      <c r="SP99" s="12"/>
      <c r="SQ99" s="12"/>
      <c r="SR99" s="12"/>
      <c r="SS99" s="12"/>
      <c r="ST99" s="12"/>
      <c r="SU99" s="12"/>
      <c r="SV99" s="12"/>
      <c r="SW99" s="12"/>
      <c r="SX99" s="12"/>
      <c r="SY99" s="12"/>
      <c r="SZ99" s="12"/>
      <c r="TA99" s="12"/>
      <c r="TB99" s="12"/>
      <c r="TC99" s="12"/>
      <c r="TD99" s="12"/>
      <c r="TE99" s="12"/>
      <c r="TF99" s="12"/>
      <c r="TG99" s="12"/>
      <c r="TH99" s="12"/>
      <c r="TI99" s="12"/>
      <c r="TJ99" s="12"/>
      <c r="TK99" s="12"/>
      <c r="TL99" s="12"/>
      <c r="TM99" s="12"/>
      <c r="TN99" s="12"/>
      <c r="TO99" s="12"/>
      <c r="TP99" s="12"/>
      <c r="TQ99" s="12"/>
      <c r="TR99" s="12"/>
      <c r="TS99" s="12"/>
      <c r="TT99" s="12"/>
      <c r="TU99" s="12"/>
      <c r="TV99" s="12"/>
    </row>
    <row r="100" spans="1:542" s="96" customFormat="1" x14ac:dyDescent="0.2">
      <c r="A100" s="32" t="s">
        <v>186</v>
      </c>
      <c r="B100" s="32" t="s">
        <v>187</v>
      </c>
      <c r="C100" s="88" t="s">
        <v>188</v>
      </c>
      <c r="D100" s="34">
        <v>111012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94">
        <f t="shared" si="23"/>
        <v>111012</v>
      </c>
      <c r="K100" s="97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  <c r="IX100" s="12"/>
      <c r="IY100" s="12"/>
      <c r="IZ100" s="12"/>
      <c r="JA100" s="12"/>
      <c r="JB100" s="12"/>
      <c r="JC100" s="12"/>
      <c r="JD100" s="12"/>
      <c r="JE100" s="12"/>
      <c r="JF100" s="12"/>
      <c r="JG100" s="12"/>
      <c r="JH100" s="12"/>
      <c r="JI100" s="12"/>
      <c r="JJ100" s="12"/>
      <c r="JK100" s="12"/>
      <c r="JL100" s="12"/>
      <c r="JM100" s="12"/>
      <c r="JN100" s="12"/>
      <c r="JO100" s="12"/>
      <c r="JP100" s="12"/>
      <c r="JQ100" s="12"/>
      <c r="JR100" s="12"/>
      <c r="JS100" s="12"/>
      <c r="JT100" s="12"/>
      <c r="JU100" s="12"/>
      <c r="JV100" s="12"/>
      <c r="JW100" s="12"/>
      <c r="JX100" s="12"/>
      <c r="JY100" s="12"/>
      <c r="JZ100" s="12"/>
      <c r="KA100" s="12"/>
      <c r="KB100" s="12"/>
      <c r="KC100" s="12"/>
      <c r="KD100" s="12"/>
      <c r="KE100" s="12"/>
      <c r="KF100" s="12"/>
      <c r="KG100" s="12"/>
      <c r="KH100" s="12"/>
      <c r="KI100" s="12"/>
      <c r="KJ100" s="12"/>
      <c r="KK100" s="12"/>
      <c r="KL100" s="12"/>
      <c r="KM100" s="12"/>
      <c r="KN100" s="12"/>
      <c r="KO100" s="12"/>
      <c r="KP100" s="12"/>
      <c r="KQ100" s="12"/>
      <c r="KR100" s="12"/>
      <c r="KS100" s="12"/>
      <c r="KT100" s="12"/>
      <c r="KU100" s="12"/>
      <c r="KV100" s="12"/>
      <c r="KW100" s="12"/>
      <c r="KX100" s="12"/>
      <c r="KY100" s="12"/>
      <c r="KZ100" s="12"/>
      <c r="LA100" s="12"/>
      <c r="LB100" s="12"/>
      <c r="LC100" s="12"/>
      <c r="LD100" s="12"/>
      <c r="LE100" s="12"/>
      <c r="LF100" s="12"/>
      <c r="LG100" s="12"/>
      <c r="LH100" s="12"/>
      <c r="LI100" s="12"/>
      <c r="LJ100" s="12"/>
      <c r="LK100" s="12"/>
      <c r="LL100" s="12"/>
      <c r="LM100" s="12"/>
      <c r="LN100" s="12"/>
      <c r="LO100" s="12"/>
      <c r="LP100" s="12"/>
      <c r="LQ100" s="12"/>
      <c r="LR100" s="12"/>
      <c r="LS100" s="12"/>
      <c r="LT100" s="12"/>
      <c r="LU100" s="12"/>
      <c r="LV100" s="12"/>
      <c r="LW100" s="12"/>
      <c r="LX100" s="12"/>
      <c r="LY100" s="12"/>
      <c r="LZ100" s="12"/>
      <c r="MA100" s="12"/>
      <c r="MB100" s="12"/>
      <c r="MC100" s="12"/>
      <c r="MD100" s="12"/>
      <c r="ME100" s="12"/>
      <c r="MF100" s="12"/>
      <c r="MG100" s="12"/>
      <c r="MH100" s="12"/>
      <c r="MI100" s="12"/>
      <c r="MJ100" s="12"/>
      <c r="MK100" s="12"/>
      <c r="ML100" s="12"/>
      <c r="MM100" s="12"/>
      <c r="MN100" s="12"/>
      <c r="MO100" s="12"/>
      <c r="MP100" s="12"/>
      <c r="MQ100" s="12"/>
      <c r="MR100" s="12"/>
      <c r="MS100" s="12"/>
      <c r="MT100" s="12"/>
      <c r="MU100" s="12"/>
      <c r="MV100" s="12"/>
      <c r="MW100" s="12"/>
      <c r="MX100" s="12"/>
      <c r="MY100" s="12"/>
      <c r="MZ100" s="12"/>
      <c r="NA100" s="12"/>
      <c r="NB100" s="12"/>
      <c r="NC100" s="12"/>
      <c r="ND100" s="12"/>
      <c r="NE100" s="12"/>
      <c r="NF100" s="12"/>
      <c r="NG100" s="12"/>
      <c r="NH100" s="12"/>
      <c r="NI100" s="12"/>
      <c r="NJ100" s="12"/>
      <c r="NK100" s="12"/>
      <c r="NL100" s="12"/>
      <c r="NM100" s="12"/>
      <c r="NN100" s="12"/>
      <c r="NO100" s="12"/>
      <c r="NP100" s="12"/>
      <c r="NQ100" s="12"/>
      <c r="NR100" s="12"/>
      <c r="NS100" s="12"/>
      <c r="NT100" s="12"/>
      <c r="NU100" s="12"/>
      <c r="NV100" s="12"/>
      <c r="NW100" s="12"/>
      <c r="NX100" s="12"/>
      <c r="NY100" s="12"/>
      <c r="NZ100" s="12"/>
      <c r="OA100" s="12"/>
      <c r="OB100" s="12"/>
      <c r="OC100" s="12"/>
      <c r="OD100" s="12"/>
      <c r="OE100" s="12"/>
      <c r="OF100" s="12"/>
      <c r="OG100" s="12"/>
      <c r="OH100" s="12"/>
      <c r="OI100" s="12"/>
      <c r="OJ100" s="12"/>
      <c r="OK100" s="12"/>
      <c r="OL100" s="12"/>
      <c r="OM100" s="12"/>
      <c r="ON100" s="12"/>
      <c r="OO100" s="12"/>
      <c r="OP100" s="12"/>
      <c r="OQ100" s="12"/>
      <c r="OR100" s="12"/>
      <c r="OS100" s="12"/>
      <c r="OT100" s="12"/>
      <c r="OU100" s="12"/>
      <c r="OV100" s="12"/>
      <c r="OW100" s="12"/>
      <c r="OX100" s="12"/>
      <c r="OY100" s="12"/>
      <c r="OZ100" s="12"/>
      <c r="PA100" s="12"/>
      <c r="PB100" s="12"/>
      <c r="PC100" s="12"/>
      <c r="PD100" s="12"/>
      <c r="PE100" s="12"/>
      <c r="PF100" s="12"/>
      <c r="PG100" s="12"/>
      <c r="PH100" s="12"/>
      <c r="PI100" s="12"/>
      <c r="PJ100" s="12"/>
      <c r="PK100" s="12"/>
      <c r="PL100" s="12"/>
      <c r="PM100" s="12"/>
      <c r="PN100" s="12"/>
      <c r="PO100" s="12"/>
      <c r="PP100" s="12"/>
      <c r="PQ100" s="12"/>
      <c r="PR100" s="12"/>
      <c r="PS100" s="12"/>
      <c r="PT100" s="12"/>
      <c r="PU100" s="12"/>
      <c r="PV100" s="12"/>
      <c r="PW100" s="12"/>
      <c r="PX100" s="12"/>
      <c r="PY100" s="12"/>
      <c r="PZ100" s="12"/>
      <c r="QA100" s="12"/>
      <c r="QB100" s="12"/>
      <c r="QC100" s="12"/>
      <c r="QD100" s="12"/>
      <c r="QE100" s="12"/>
      <c r="QF100" s="12"/>
      <c r="QG100" s="12"/>
      <c r="QH100" s="12"/>
      <c r="QI100" s="12"/>
      <c r="QJ100" s="12"/>
      <c r="QK100" s="12"/>
      <c r="QL100" s="12"/>
      <c r="QM100" s="12"/>
      <c r="QN100" s="12"/>
      <c r="QO100" s="12"/>
      <c r="QP100" s="12"/>
      <c r="QQ100" s="12"/>
      <c r="QR100" s="12"/>
      <c r="QS100" s="12"/>
      <c r="QT100" s="12"/>
      <c r="QU100" s="12"/>
      <c r="QV100" s="12"/>
      <c r="QW100" s="12"/>
      <c r="QX100" s="12"/>
      <c r="QY100" s="12"/>
      <c r="QZ100" s="12"/>
      <c r="RA100" s="12"/>
      <c r="RB100" s="12"/>
      <c r="RC100" s="12"/>
      <c r="RD100" s="12"/>
      <c r="RE100" s="12"/>
      <c r="RF100" s="12"/>
      <c r="RG100" s="12"/>
      <c r="RH100" s="12"/>
      <c r="RI100" s="12"/>
      <c r="RJ100" s="12"/>
      <c r="RK100" s="12"/>
      <c r="RL100" s="12"/>
      <c r="RM100" s="12"/>
      <c r="RN100" s="12"/>
      <c r="RO100" s="12"/>
      <c r="RP100" s="12"/>
      <c r="RQ100" s="12"/>
      <c r="RR100" s="12"/>
      <c r="RS100" s="12"/>
      <c r="RT100" s="12"/>
      <c r="RU100" s="12"/>
      <c r="RV100" s="12"/>
      <c r="RW100" s="12"/>
      <c r="RX100" s="12"/>
      <c r="RY100" s="12"/>
      <c r="RZ100" s="12"/>
      <c r="SA100" s="12"/>
      <c r="SB100" s="12"/>
      <c r="SC100" s="12"/>
      <c r="SD100" s="12"/>
      <c r="SE100" s="12"/>
      <c r="SF100" s="12"/>
      <c r="SG100" s="12"/>
      <c r="SH100" s="12"/>
      <c r="SI100" s="12"/>
      <c r="SJ100" s="12"/>
      <c r="SK100" s="12"/>
      <c r="SL100" s="12"/>
      <c r="SM100" s="12"/>
      <c r="SN100" s="12"/>
      <c r="SO100" s="12"/>
      <c r="SP100" s="12"/>
      <c r="SQ100" s="12"/>
      <c r="SR100" s="12"/>
      <c r="SS100" s="12"/>
      <c r="ST100" s="12"/>
      <c r="SU100" s="12"/>
      <c r="SV100" s="12"/>
      <c r="SW100" s="12"/>
      <c r="SX100" s="12"/>
      <c r="SY100" s="12"/>
      <c r="SZ100" s="12"/>
      <c r="TA100" s="12"/>
      <c r="TB100" s="12"/>
      <c r="TC100" s="12"/>
      <c r="TD100" s="12"/>
      <c r="TE100" s="12"/>
      <c r="TF100" s="12"/>
      <c r="TG100" s="12"/>
      <c r="TH100" s="12"/>
      <c r="TI100" s="12"/>
      <c r="TJ100" s="12"/>
      <c r="TK100" s="12"/>
      <c r="TL100" s="12"/>
      <c r="TM100" s="12"/>
      <c r="TN100" s="12"/>
      <c r="TO100" s="12"/>
      <c r="TP100" s="12"/>
      <c r="TQ100" s="12"/>
      <c r="TR100" s="12"/>
      <c r="TS100" s="12"/>
      <c r="TT100" s="12"/>
      <c r="TU100" s="12"/>
      <c r="TV100" s="12"/>
    </row>
    <row r="101" spans="1:542" s="96" customFormat="1" x14ac:dyDescent="0.2">
      <c r="A101" s="32" t="s">
        <v>189</v>
      </c>
      <c r="B101" s="32" t="s">
        <v>190</v>
      </c>
      <c r="C101" s="88" t="s">
        <v>191</v>
      </c>
      <c r="D101" s="34">
        <v>190741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94">
        <f t="shared" si="23"/>
        <v>190741</v>
      </c>
      <c r="K101" s="97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  <c r="IW101" s="12"/>
      <c r="IX101" s="12"/>
      <c r="IY101" s="12"/>
      <c r="IZ101" s="12"/>
      <c r="JA101" s="12"/>
      <c r="JB101" s="12"/>
      <c r="JC101" s="12"/>
      <c r="JD101" s="12"/>
      <c r="JE101" s="12"/>
      <c r="JF101" s="12"/>
      <c r="JG101" s="12"/>
      <c r="JH101" s="12"/>
      <c r="JI101" s="12"/>
      <c r="JJ101" s="12"/>
      <c r="JK101" s="12"/>
      <c r="JL101" s="12"/>
      <c r="JM101" s="12"/>
      <c r="JN101" s="12"/>
      <c r="JO101" s="12"/>
      <c r="JP101" s="12"/>
      <c r="JQ101" s="12"/>
      <c r="JR101" s="12"/>
      <c r="JS101" s="12"/>
      <c r="JT101" s="12"/>
      <c r="JU101" s="12"/>
      <c r="JV101" s="12"/>
      <c r="JW101" s="12"/>
      <c r="JX101" s="12"/>
      <c r="JY101" s="12"/>
      <c r="JZ101" s="12"/>
      <c r="KA101" s="12"/>
      <c r="KB101" s="12"/>
      <c r="KC101" s="12"/>
      <c r="KD101" s="12"/>
      <c r="KE101" s="12"/>
      <c r="KF101" s="12"/>
      <c r="KG101" s="12"/>
      <c r="KH101" s="12"/>
      <c r="KI101" s="12"/>
      <c r="KJ101" s="12"/>
      <c r="KK101" s="12"/>
      <c r="KL101" s="12"/>
      <c r="KM101" s="12"/>
      <c r="KN101" s="12"/>
      <c r="KO101" s="12"/>
      <c r="KP101" s="12"/>
      <c r="KQ101" s="12"/>
      <c r="KR101" s="12"/>
      <c r="KS101" s="12"/>
      <c r="KT101" s="12"/>
      <c r="KU101" s="12"/>
      <c r="KV101" s="12"/>
      <c r="KW101" s="12"/>
      <c r="KX101" s="12"/>
      <c r="KY101" s="12"/>
      <c r="KZ101" s="12"/>
      <c r="LA101" s="12"/>
      <c r="LB101" s="12"/>
      <c r="LC101" s="12"/>
      <c r="LD101" s="12"/>
      <c r="LE101" s="12"/>
      <c r="LF101" s="12"/>
      <c r="LG101" s="12"/>
      <c r="LH101" s="12"/>
      <c r="LI101" s="12"/>
      <c r="LJ101" s="12"/>
      <c r="LK101" s="12"/>
      <c r="LL101" s="12"/>
      <c r="LM101" s="12"/>
      <c r="LN101" s="12"/>
      <c r="LO101" s="12"/>
      <c r="LP101" s="12"/>
      <c r="LQ101" s="12"/>
      <c r="LR101" s="12"/>
      <c r="LS101" s="12"/>
      <c r="LT101" s="12"/>
      <c r="LU101" s="12"/>
      <c r="LV101" s="12"/>
      <c r="LW101" s="12"/>
      <c r="LX101" s="12"/>
      <c r="LY101" s="12"/>
      <c r="LZ101" s="12"/>
      <c r="MA101" s="12"/>
      <c r="MB101" s="12"/>
      <c r="MC101" s="12"/>
      <c r="MD101" s="12"/>
      <c r="ME101" s="12"/>
      <c r="MF101" s="12"/>
      <c r="MG101" s="12"/>
      <c r="MH101" s="12"/>
      <c r="MI101" s="12"/>
      <c r="MJ101" s="12"/>
      <c r="MK101" s="12"/>
      <c r="ML101" s="12"/>
      <c r="MM101" s="12"/>
      <c r="MN101" s="12"/>
      <c r="MO101" s="12"/>
      <c r="MP101" s="12"/>
      <c r="MQ101" s="12"/>
      <c r="MR101" s="12"/>
      <c r="MS101" s="12"/>
      <c r="MT101" s="12"/>
      <c r="MU101" s="12"/>
      <c r="MV101" s="12"/>
      <c r="MW101" s="12"/>
      <c r="MX101" s="12"/>
      <c r="MY101" s="12"/>
      <c r="MZ101" s="12"/>
      <c r="NA101" s="12"/>
      <c r="NB101" s="12"/>
      <c r="NC101" s="12"/>
      <c r="ND101" s="12"/>
      <c r="NE101" s="12"/>
      <c r="NF101" s="12"/>
      <c r="NG101" s="12"/>
      <c r="NH101" s="12"/>
      <c r="NI101" s="12"/>
      <c r="NJ101" s="12"/>
      <c r="NK101" s="12"/>
      <c r="NL101" s="12"/>
      <c r="NM101" s="12"/>
      <c r="NN101" s="12"/>
      <c r="NO101" s="12"/>
      <c r="NP101" s="12"/>
      <c r="NQ101" s="12"/>
      <c r="NR101" s="12"/>
      <c r="NS101" s="12"/>
      <c r="NT101" s="12"/>
      <c r="NU101" s="12"/>
      <c r="NV101" s="12"/>
      <c r="NW101" s="12"/>
      <c r="NX101" s="12"/>
      <c r="NY101" s="12"/>
      <c r="NZ101" s="12"/>
      <c r="OA101" s="12"/>
      <c r="OB101" s="12"/>
      <c r="OC101" s="12"/>
      <c r="OD101" s="12"/>
      <c r="OE101" s="12"/>
      <c r="OF101" s="12"/>
      <c r="OG101" s="12"/>
      <c r="OH101" s="12"/>
      <c r="OI101" s="12"/>
      <c r="OJ101" s="12"/>
      <c r="OK101" s="12"/>
      <c r="OL101" s="12"/>
      <c r="OM101" s="12"/>
      <c r="ON101" s="12"/>
      <c r="OO101" s="12"/>
      <c r="OP101" s="12"/>
      <c r="OQ101" s="12"/>
      <c r="OR101" s="12"/>
      <c r="OS101" s="12"/>
      <c r="OT101" s="12"/>
      <c r="OU101" s="12"/>
      <c r="OV101" s="12"/>
      <c r="OW101" s="12"/>
      <c r="OX101" s="12"/>
      <c r="OY101" s="12"/>
      <c r="OZ101" s="12"/>
      <c r="PA101" s="12"/>
      <c r="PB101" s="12"/>
      <c r="PC101" s="12"/>
      <c r="PD101" s="12"/>
      <c r="PE101" s="12"/>
      <c r="PF101" s="12"/>
      <c r="PG101" s="12"/>
      <c r="PH101" s="12"/>
      <c r="PI101" s="12"/>
      <c r="PJ101" s="12"/>
      <c r="PK101" s="12"/>
      <c r="PL101" s="12"/>
      <c r="PM101" s="12"/>
      <c r="PN101" s="12"/>
      <c r="PO101" s="12"/>
      <c r="PP101" s="12"/>
      <c r="PQ101" s="12"/>
      <c r="PR101" s="12"/>
      <c r="PS101" s="12"/>
      <c r="PT101" s="12"/>
      <c r="PU101" s="12"/>
      <c r="PV101" s="12"/>
      <c r="PW101" s="12"/>
      <c r="PX101" s="12"/>
      <c r="PY101" s="12"/>
      <c r="PZ101" s="12"/>
      <c r="QA101" s="12"/>
      <c r="QB101" s="12"/>
      <c r="QC101" s="12"/>
      <c r="QD101" s="12"/>
      <c r="QE101" s="12"/>
      <c r="QF101" s="12"/>
      <c r="QG101" s="12"/>
      <c r="QH101" s="12"/>
      <c r="QI101" s="12"/>
      <c r="QJ101" s="12"/>
      <c r="QK101" s="12"/>
      <c r="QL101" s="12"/>
      <c r="QM101" s="12"/>
      <c r="QN101" s="12"/>
      <c r="QO101" s="12"/>
      <c r="QP101" s="12"/>
      <c r="QQ101" s="12"/>
      <c r="QR101" s="12"/>
      <c r="QS101" s="12"/>
      <c r="QT101" s="12"/>
      <c r="QU101" s="12"/>
      <c r="QV101" s="12"/>
      <c r="QW101" s="12"/>
      <c r="QX101" s="12"/>
      <c r="QY101" s="12"/>
      <c r="QZ101" s="12"/>
      <c r="RA101" s="12"/>
      <c r="RB101" s="12"/>
      <c r="RC101" s="12"/>
      <c r="RD101" s="12"/>
      <c r="RE101" s="12"/>
      <c r="RF101" s="12"/>
      <c r="RG101" s="12"/>
      <c r="RH101" s="12"/>
      <c r="RI101" s="12"/>
      <c r="RJ101" s="12"/>
      <c r="RK101" s="12"/>
      <c r="RL101" s="12"/>
      <c r="RM101" s="12"/>
      <c r="RN101" s="12"/>
      <c r="RO101" s="12"/>
      <c r="RP101" s="12"/>
      <c r="RQ101" s="12"/>
      <c r="RR101" s="12"/>
      <c r="RS101" s="12"/>
      <c r="RT101" s="12"/>
      <c r="RU101" s="12"/>
      <c r="RV101" s="12"/>
      <c r="RW101" s="12"/>
      <c r="RX101" s="12"/>
      <c r="RY101" s="12"/>
      <c r="RZ101" s="12"/>
      <c r="SA101" s="12"/>
      <c r="SB101" s="12"/>
      <c r="SC101" s="12"/>
      <c r="SD101" s="12"/>
      <c r="SE101" s="12"/>
      <c r="SF101" s="12"/>
      <c r="SG101" s="12"/>
      <c r="SH101" s="12"/>
      <c r="SI101" s="12"/>
      <c r="SJ101" s="12"/>
      <c r="SK101" s="12"/>
      <c r="SL101" s="12"/>
      <c r="SM101" s="12"/>
      <c r="SN101" s="12"/>
      <c r="SO101" s="12"/>
      <c r="SP101" s="12"/>
      <c r="SQ101" s="12"/>
      <c r="SR101" s="12"/>
      <c r="SS101" s="12"/>
      <c r="ST101" s="12"/>
      <c r="SU101" s="12"/>
      <c r="SV101" s="12"/>
      <c r="SW101" s="12"/>
      <c r="SX101" s="12"/>
      <c r="SY101" s="12"/>
      <c r="SZ101" s="12"/>
      <c r="TA101" s="12"/>
      <c r="TB101" s="12"/>
      <c r="TC101" s="12"/>
      <c r="TD101" s="12"/>
      <c r="TE101" s="12"/>
      <c r="TF101" s="12"/>
      <c r="TG101" s="12"/>
      <c r="TH101" s="12"/>
      <c r="TI101" s="12"/>
      <c r="TJ101" s="12"/>
      <c r="TK101" s="12"/>
      <c r="TL101" s="12"/>
      <c r="TM101" s="12"/>
      <c r="TN101" s="12"/>
      <c r="TO101" s="12"/>
      <c r="TP101" s="12"/>
      <c r="TQ101" s="12"/>
      <c r="TR101" s="12"/>
      <c r="TS101" s="12"/>
      <c r="TT101" s="12"/>
      <c r="TU101" s="12"/>
      <c r="TV101" s="12"/>
    </row>
    <row r="102" spans="1:542" s="96" customFormat="1" x14ac:dyDescent="0.2">
      <c r="A102" s="32" t="s">
        <v>192</v>
      </c>
      <c r="B102" s="32" t="s">
        <v>193</v>
      </c>
      <c r="C102" s="88" t="s">
        <v>194</v>
      </c>
      <c r="D102" s="34">
        <v>311771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94">
        <f t="shared" si="23"/>
        <v>311771</v>
      </c>
      <c r="K102" s="97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  <c r="IW102" s="12"/>
      <c r="IX102" s="12"/>
      <c r="IY102" s="12"/>
      <c r="IZ102" s="12"/>
      <c r="JA102" s="12"/>
      <c r="JB102" s="12"/>
      <c r="JC102" s="12"/>
      <c r="JD102" s="12"/>
      <c r="JE102" s="12"/>
      <c r="JF102" s="12"/>
      <c r="JG102" s="12"/>
      <c r="JH102" s="12"/>
      <c r="JI102" s="12"/>
      <c r="JJ102" s="12"/>
      <c r="JK102" s="12"/>
      <c r="JL102" s="12"/>
      <c r="JM102" s="12"/>
      <c r="JN102" s="12"/>
      <c r="JO102" s="12"/>
      <c r="JP102" s="12"/>
      <c r="JQ102" s="12"/>
      <c r="JR102" s="12"/>
      <c r="JS102" s="12"/>
      <c r="JT102" s="12"/>
      <c r="JU102" s="12"/>
      <c r="JV102" s="12"/>
      <c r="JW102" s="12"/>
      <c r="JX102" s="12"/>
      <c r="JY102" s="12"/>
      <c r="JZ102" s="12"/>
      <c r="KA102" s="12"/>
      <c r="KB102" s="12"/>
      <c r="KC102" s="12"/>
      <c r="KD102" s="12"/>
      <c r="KE102" s="12"/>
      <c r="KF102" s="12"/>
      <c r="KG102" s="12"/>
      <c r="KH102" s="12"/>
      <c r="KI102" s="12"/>
      <c r="KJ102" s="12"/>
      <c r="KK102" s="12"/>
      <c r="KL102" s="12"/>
      <c r="KM102" s="12"/>
      <c r="KN102" s="12"/>
      <c r="KO102" s="12"/>
      <c r="KP102" s="12"/>
      <c r="KQ102" s="12"/>
      <c r="KR102" s="12"/>
      <c r="KS102" s="12"/>
      <c r="KT102" s="12"/>
      <c r="KU102" s="12"/>
      <c r="KV102" s="12"/>
      <c r="KW102" s="12"/>
      <c r="KX102" s="12"/>
      <c r="KY102" s="12"/>
      <c r="KZ102" s="12"/>
      <c r="LA102" s="12"/>
      <c r="LB102" s="12"/>
      <c r="LC102" s="12"/>
      <c r="LD102" s="12"/>
      <c r="LE102" s="12"/>
      <c r="LF102" s="12"/>
      <c r="LG102" s="12"/>
      <c r="LH102" s="12"/>
      <c r="LI102" s="12"/>
      <c r="LJ102" s="12"/>
      <c r="LK102" s="12"/>
      <c r="LL102" s="12"/>
      <c r="LM102" s="12"/>
      <c r="LN102" s="12"/>
      <c r="LO102" s="12"/>
      <c r="LP102" s="12"/>
      <c r="LQ102" s="12"/>
      <c r="LR102" s="12"/>
      <c r="LS102" s="12"/>
      <c r="LT102" s="12"/>
      <c r="LU102" s="12"/>
      <c r="LV102" s="12"/>
      <c r="LW102" s="12"/>
      <c r="LX102" s="12"/>
      <c r="LY102" s="12"/>
      <c r="LZ102" s="12"/>
      <c r="MA102" s="12"/>
      <c r="MB102" s="12"/>
      <c r="MC102" s="12"/>
      <c r="MD102" s="12"/>
      <c r="ME102" s="12"/>
      <c r="MF102" s="12"/>
      <c r="MG102" s="12"/>
      <c r="MH102" s="12"/>
      <c r="MI102" s="12"/>
      <c r="MJ102" s="12"/>
      <c r="MK102" s="12"/>
      <c r="ML102" s="12"/>
      <c r="MM102" s="12"/>
      <c r="MN102" s="12"/>
      <c r="MO102" s="12"/>
      <c r="MP102" s="12"/>
      <c r="MQ102" s="12"/>
      <c r="MR102" s="12"/>
      <c r="MS102" s="12"/>
      <c r="MT102" s="12"/>
      <c r="MU102" s="12"/>
      <c r="MV102" s="12"/>
      <c r="MW102" s="12"/>
      <c r="MX102" s="12"/>
      <c r="MY102" s="12"/>
      <c r="MZ102" s="12"/>
      <c r="NA102" s="12"/>
      <c r="NB102" s="12"/>
      <c r="NC102" s="12"/>
      <c r="ND102" s="12"/>
      <c r="NE102" s="12"/>
      <c r="NF102" s="12"/>
      <c r="NG102" s="12"/>
      <c r="NH102" s="12"/>
      <c r="NI102" s="12"/>
      <c r="NJ102" s="12"/>
      <c r="NK102" s="12"/>
      <c r="NL102" s="12"/>
      <c r="NM102" s="12"/>
      <c r="NN102" s="12"/>
      <c r="NO102" s="12"/>
      <c r="NP102" s="12"/>
      <c r="NQ102" s="12"/>
      <c r="NR102" s="12"/>
      <c r="NS102" s="12"/>
      <c r="NT102" s="12"/>
      <c r="NU102" s="12"/>
      <c r="NV102" s="12"/>
      <c r="NW102" s="12"/>
      <c r="NX102" s="12"/>
      <c r="NY102" s="12"/>
      <c r="NZ102" s="12"/>
      <c r="OA102" s="12"/>
      <c r="OB102" s="12"/>
      <c r="OC102" s="12"/>
      <c r="OD102" s="12"/>
      <c r="OE102" s="12"/>
      <c r="OF102" s="12"/>
      <c r="OG102" s="12"/>
      <c r="OH102" s="12"/>
      <c r="OI102" s="12"/>
      <c r="OJ102" s="12"/>
      <c r="OK102" s="12"/>
      <c r="OL102" s="12"/>
      <c r="OM102" s="12"/>
      <c r="ON102" s="12"/>
      <c r="OO102" s="12"/>
      <c r="OP102" s="12"/>
      <c r="OQ102" s="12"/>
      <c r="OR102" s="12"/>
      <c r="OS102" s="12"/>
      <c r="OT102" s="12"/>
      <c r="OU102" s="12"/>
      <c r="OV102" s="12"/>
      <c r="OW102" s="12"/>
      <c r="OX102" s="12"/>
      <c r="OY102" s="12"/>
      <c r="OZ102" s="12"/>
      <c r="PA102" s="12"/>
      <c r="PB102" s="12"/>
      <c r="PC102" s="12"/>
      <c r="PD102" s="12"/>
      <c r="PE102" s="12"/>
      <c r="PF102" s="12"/>
      <c r="PG102" s="12"/>
      <c r="PH102" s="12"/>
      <c r="PI102" s="12"/>
      <c r="PJ102" s="12"/>
      <c r="PK102" s="12"/>
      <c r="PL102" s="12"/>
      <c r="PM102" s="12"/>
      <c r="PN102" s="12"/>
      <c r="PO102" s="12"/>
      <c r="PP102" s="12"/>
      <c r="PQ102" s="12"/>
      <c r="PR102" s="12"/>
      <c r="PS102" s="12"/>
      <c r="PT102" s="12"/>
      <c r="PU102" s="12"/>
      <c r="PV102" s="12"/>
      <c r="PW102" s="12"/>
      <c r="PX102" s="12"/>
      <c r="PY102" s="12"/>
      <c r="PZ102" s="12"/>
      <c r="QA102" s="12"/>
      <c r="QB102" s="12"/>
      <c r="QC102" s="12"/>
      <c r="QD102" s="12"/>
      <c r="QE102" s="12"/>
      <c r="QF102" s="12"/>
      <c r="QG102" s="12"/>
      <c r="QH102" s="12"/>
      <c r="QI102" s="12"/>
      <c r="QJ102" s="12"/>
      <c r="QK102" s="12"/>
      <c r="QL102" s="12"/>
      <c r="QM102" s="12"/>
      <c r="QN102" s="12"/>
      <c r="QO102" s="12"/>
      <c r="QP102" s="12"/>
      <c r="QQ102" s="12"/>
      <c r="QR102" s="12"/>
      <c r="QS102" s="12"/>
      <c r="QT102" s="12"/>
      <c r="QU102" s="12"/>
      <c r="QV102" s="12"/>
      <c r="QW102" s="12"/>
      <c r="QX102" s="12"/>
      <c r="QY102" s="12"/>
      <c r="QZ102" s="12"/>
      <c r="RA102" s="12"/>
      <c r="RB102" s="12"/>
      <c r="RC102" s="12"/>
      <c r="RD102" s="12"/>
      <c r="RE102" s="12"/>
      <c r="RF102" s="12"/>
      <c r="RG102" s="12"/>
      <c r="RH102" s="12"/>
      <c r="RI102" s="12"/>
      <c r="RJ102" s="12"/>
      <c r="RK102" s="12"/>
      <c r="RL102" s="12"/>
      <c r="RM102" s="12"/>
      <c r="RN102" s="12"/>
      <c r="RO102" s="12"/>
      <c r="RP102" s="12"/>
      <c r="RQ102" s="12"/>
      <c r="RR102" s="12"/>
      <c r="RS102" s="12"/>
      <c r="RT102" s="12"/>
      <c r="RU102" s="12"/>
      <c r="RV102" s="12"/>
      <c r="RW102" s="12"/>
      <c r="RX102" s="12"/>
      <c r="RY102" s="12"/>
      <c r="RZ102" s="12"/>
      <c r="SA102" s="12"/>
      <c r="SB102" s="12"/>
      <c r="SC102" s="12"/>
      <c r="SD102" s="12"/>
      <c r="SE102" s="12"/>
      <c r="SF102" s="12"/>
      <c r="SG102" s="12"/>
      <c r="SH102" s="12"/>
      <c r="SI102" s="12"/>
      <c r="SJ102" s="12"/>
      <c r="SK102" s="12"/>
      <c r="SL102" s="12"/>
      <c r="SM102" s="12"/>
      <c r="SN102" s="12"/>
      <c r="SO102" s="12"/>
      <c r="SP102" s="12"/>
      <c r="SQ102" s="12"/>
      <c r="SR102" s="12"/>
      <c r="SS102" s="12"/>
      <c r="ST102" s="12"/>
      <c r="SU102" s="12"/>
      <c r="SV102" s="12"/>
      <c r="SW102" s="12"/>
      <c r="SX102" s="12"/>
      <c r="SY102" s="12"/>
      <c r="SZ102" s="12"/>
      <c r="TA102" s="12"/>
      <c r="TB102" s="12"/>
      <c r="TC102" s="12"/>
      <c r="TD102" s="12"/>
      <c r="TE102" s="12"/>
      <c r="TF102" s="12"/>
      <c r="TG102" s="12"/>
      <c r="TH102" s="12"/>
      <c r="TI102" s="12"/>
      <c r="TJ102" s="12"/>
      <c r="TK102" s="12"/>
      <c r="TL102" s="12"/>
      <c r="TM102" s="12"/>
      <c r="TN102" s="12"/>
      <c r="TO102" s="12"/>
      <c r="TP102" s="12"/>
      <c r="TQ102" s="12"/>
      <c r="TR102" s="12"/>
      <c r="TS102" s="12"/>
      <c r="TT102" s="12"/>
      <c r="TU102" s="12"/>
      <c r="TV102" s="12"/>
    </row>
    <row r="103" spans="1:542" s="96" customFormat="1" x14ac:dyDescent="0.2">
      <c r="A103" s="32" t="s">
        <v>195</v>
      </c>
      <c r="B103" s="32" t="s">
        <v>196</v>
      </c>
      <c r="C103" s="88" t="s">
        <v>197</v>
      </c>
      <c r="D103" s="34">
        <v>138848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94">
        <f t="shared" si="23"/>
        <v>138848</v>
      </c>
      <c r="K103" s="97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  <c r="IX103" s="12"/>
      <c r="IY103" s="12"/>
      <c r="IZ103" s="12"/>
      <c r="JA103" s="12"/>
      <c r="JB103" s="12"/>
      <c r="JC103" s="12"/>
      <c r="JD103" s="12"/>
      <c r="JE103" s="12"/>
      <c r="JF103" s="12"/>
      <c r="JG103" s="12"/>
      <c r="JH103" s="12"/>
      <c r="JI103" s="12"/>
      <c r="JJ103" s="12"/>
      <c r="JK103" s="12"/>
      <c r="JL103" s="12"/>
      <c r="JM103" s="12"/>
      <c r="JN103" s="12"/>
      <c r="JO103" s="12"/>
      <c r="JP103" s="12"/>
      <c r="JQ103" s="12"/>
      <c r="JR103" s="12"/>
      <c r="JS103" s="12"/>
      <c r="JT103" s="12"/>
      <c r="JU103" s="12"/>
      <c r="JV103" s="12"/>
      <c r="JW103" s="12"/>
      <c r="JX103" s="12"/>
      <c r="JY103" s="12"/>
      <c r="JZ103" s="12"/>
      <c r="KA103" s="12"/>
      <c r="KB103" s="12"/>
      <c r="KC103" s="12"/>
      <c r="KD103" s="12"/>
      <c r="KE103" s="12"/>
      <c r="KF103" s="12"/>
      <c r="KG103" s="12"/>
      <c r="KH103" s="12"/>
      <c r="KI103" s="12"/>
      <c r="KJ103" s="12"/>
      <c r="KK103" s="12"/>
      <c r="KL103" s="12"/>
      <c r="KM103" s="12"/>
      <c r="KN103" s="12"/>
      <c r="KO103" s="12"/>
      <c r="KP103" s="12"/>
      <c r="KQ103" s="12"/>
      <c r="KR103" s="12"/>
      <c r="KS103" s="12"/>
      <c r="KT103" s="12"/>
      <c r="KU103" s="12"/>
      <c r="KV103" s="12"/>
      <c r="KW103" s="12"/>
      <c r="KX103" s="12"/>
      <c r="KY103" s="12"/>
      <c r="KZ103" s="12"/>
      <c r="LA103" s="12"/>
      <c r="LB103" s="12"/>
      <c r="LC103" s="12"/>
      <c r="LD103" s="12"/>
      <c r="LE103" s="12"/>
      <c r="LF103" s="12"/>
      <c r="LG103" s="12"/>
      <c r="LH103" s="12"/>
      <c r="LI103" s="12"/>
      <c r="LJ103" s="12"/>
      <c r="LK103" s="12"/>
      <c r="LL103" s="12"/>
      <c r="LM103" s="12"/>
      <c r="LN103" s="12"/>
      <c r="LO103" s="12"/>
      <c r="LP103" s="12"/>
      <c r="LQ103" s="12"/>
      <c r="LR103" s="12"/>
      <c r="LS103" s="12"/>
      <c r="LT103" s="12"/>
      <c r="LU103" s="12"/>
      <c r="LV103" s="12"/>
      <c r="LW103" s="12"/>
      <c r="LX103" s="12"/>
      <c r="LY103" s="12"/>
      <c r="LZ103" s="12"/>
      <c r="MA103" s="12"/>
      <c r="MB103" s="12"/>
      <c r="MC103" s="12"/>
      <c r="MD103" s="12"/>
      <c r="ME103" s="12"/>
      <c r="MF103" s="12"/>
      <c r="MG103" s="12"/>
      <c r="MH103" s="12"/>
      <c r="MI103" s="12"/>
      <c r="MJ103" s="12"/>
      <c r="MK103" s="12"/>
      <c r="ML103" s="12"/>
      <c r="MM103" s="12"/>
      <c r="MN103" s="12"/>
      <c r="MO103" s="12"/>
      <c r="MP103" s="12"/>
      <c r="MQ103" s="12"/>
      <c r="MR103" s="12"/>
      <c r="MS103" s="12"/>
      <c r="MT103" s="12"/>
      <c r="MU103" s="12"/>
      <c r="MV103" s="12"/>
      <c r="MW103" s="12"/>
      <c r="MX103" s="12"/>
      <c r="MY103" s="12"/>
      <c r="MZ103" s="12"/>
      <c r="NA103" s="12"/>
      <c r="NB103" s="12"/>
      <c r="NC103" s="12"/>
      <c r="ND103" s="12"/>
      <c r="NE103" s="12"/>
      <c r="NF103" s="12"/>
      <c r="NG103" s="12"/>
      <c r="NH103" s="12"/>
      <c r="NI103" s="12"/>
      <c r="NJ103" s="12"/>
      <c r="NK103" s="12"/>
      <c r="NL103" s="12"/>
      <c r="NM103" s="12"/>
      <c r="NN103" s="12"/>
      <c r="NO103" s="12"/>
      <c r="NP103" s="12"/>
      <c r="NQ103" s="12"/>
      <c r="NR103" s="12"/>
      <c r="NS103" s="12"/>
      <c r="NT103" s="12"/>
      <c r="NU103" s="12"/>
      <c r="NV103" s="12"/>
      <c r="NW103" s="12"/>
      <c r="NX103" s="12"/>
      <c r="NY103" s="12"/>
      <c r="NZ103" s="12"/>
      <c r="OA103" s="12"/>
      <c r="OB103" s="12"/>
      <c r="OC103" s="12"/>
      <c r="OD103" s="12"/>
      <c r="OE103" s="12"/>
      <c r="OF103" s="12"/>
      <c r="OG103" s="12"/>
      <c r="OH103" s="12"/>
      <c r="OI103" s="12"/>
      <c r="OJ103" s="12"/>
      <c r="OK103" s="12"/>
      <c r="OL103" s="12"/>
      <c r="OM103" s="12"/>
      <c r="ON103" s="12"/>
      <c r="OO103" s="12"/>
      <c r="OP103" s="12"/>
      <c r="OQ103" s="12"/>
      <c r="OR103" s="12"/>
      <c r="OS103" s="12"/>
      <c r="OT103" s="12"/>
      <c r="OU103" s="12"/>
      <c r="OV103" s="12"/>
      <c r="OW103" s="12"/>
      <c r="OX103" s="12"/>
      <c r="OY103" s="12"/>
      <c r="OZ103" s="12"/>
      <c r="PA103" s="12"/>
      <c r="PB103" s="12"/>
      <c r="PC103" s="12"/>
      <c r="PD103" s="12"/>
      <c r="PE103" s="12"/>
      <c r="PF103" s="12"/>
      <c r="PG103" s="12"/>
      <c r="PH103" s="12"/>
      <c r="PI103" s="12"/>
      <c r="PJ103" s="12"/>
      <c r="PK103" s="12"/>
      <c r="PL103" s="12"/>
      <c r="PM103" s="12"/>
      <c r="PN103" s="12"/>
      <c r="PO103" s="12"/>
      <c r="PP103" s="12"/>
      <c r="PQ103" s="12"/>
      <c r="PR103" s="12"/>
      <c r="PS103" s="12"/>
      <c r="PT103" s="12"/>
      <c r="PU103" s="12"/>
      <c r="PV103" s="12"/>
      <c r="PW103" s="12"/>
      <c r="PX103" s="12"/>
      <c r="PY103" s="12"/>
      <c r="PZ103" s="12"/>
      <c r="QA103" s="12"/>
      <c r="QB103" s="12"/>
      <c r="QC103" s="12"/>
      <c r="QD103" s="12"/>
      <c r="QE103" s="12"/>
      <c r="QF103" s="12"/>
      <c r="QG103" s="12"/>
      <c r="QH103" s="12"/>
      <c r="QI103" s="12"/>
      <c r="QJ103" s="12"/>
      <c r="QK103" s="12"/>
      <c r="QL103" s="12"/>
      <c r="QM103" s="12"/>
      <c r="QN103" s="12"/>
      <c r="QO103" s="12"/>
      <c r="QP103" s="12"/>
      <c r="QQ103" s="12"/>
      <c r="QR103" s="12"/>
      <c r="QS103" s="12"/>
      <c r="QT103" s="12"/>
      <c r="QU103" s="12"/>
      <c r="QV103" s="12"/>
      <c r="QW103" s="12"/>
      <c r="QX103" s="12"/>
      <c r="QY103" s="12"/>
      <c r="QZ103" s="12"/>
      <c r="RA103" s="12"/>
      <c r="RB103" s="12"/>
      <c r="RC103" s="12"/>
      <c r="RD103" s="12"/>
      <c r="RE103" s="12"/>
      <c r="RF103" s="12"/>
      <c r="RG103" s="12"/>
      <c r="RH103" s="12"/>
      <c r="RI103" s="12"/>
      <c r="RJ103" s="12"/>
      <c r="RK103" s="12"/>
      <c r="RL103" s="12"/>
      <c r="RM103" s="12"/>
      <c r="RN103" s="12"/>
      <c r="RO103" s="12"/>
      <c r="RP103" s="12"/>
      <c r="RQ103" s="12"/>
      <c r="RR103" s="12"/>
      <c r="RS103" s="12"/>
      <c r="RT103" s="12"/>
      <c r="RU103" s="12"/>
      <c r="RV103" s="12"/>
      <c r="RW103" s="12"/>
      <c r="RX103" s="12"/>
      <c r="RY103" s="12"/>
      <c r="RZ103" s="12"/>
      <c r="SA103" s="12"/>
      <c r="SB103" s="12"/>
      <c r="SC103" s="12"/>
      <c r="SD103" s="12"/>
      <c r="SE103" s="12"/>
      <c r="SF103" s="12"/>
      <c r="SG103" s="12"/>
      <c r="SH103" s="12"/>
      <c r="SI103" s="12"/>
      <c r="SJ103" s="12"/>
      <c r="SK103" s="12"/>
      <c r="SL103" s="12"/>
      <c r="SM103" s="12"/>
      <c r="SN103" s="12"/>
      <c r="SO103" s="12"/>
      <c r="SP103" s="12"/>
      <c r="SQ103" s="12"/>
      <c r="SR103" s="12"/>
      <c r="SS103" s="12"/>
      <c r="ST103" s="12"/>
      <c r="SU103" s="12"/>
      <c r="SV103" s="12"/>
      <c r="SW103" s="12"/>
      <c r="SX103" s="12"/>
      <c r="SY103" s="12"/>
      <c r="SZ103" s="12"/>
      <c r="TA103" s="12"/>
      <c r="TB103" s="12"/>
      <c r="TC103" s="12"/>
      <c r="TD103" s="12"/>
      <c r="TE103" s="12"/>
      <c r="TF103" s="12"/>
      <c r="TG103" s="12"/>
      <c r="TH103" s="12"/>
      <c r="TI103" s="12"/>
      <c r="TJ103" s="12"/>
      <c r="TK103" s="12"/>
      <c r="TL103" s="12"/>
      <c r="TM103" s="12"/>
      <c r="TN103" s="12"/>
      <c r="TO103" s="12"/>
      <c r="TP103" s="12"/>
      <c r="TQ103" s="12"/>
      <c r="TR103" s="12"/>
      <c r="TS103" s="12"/>
      <c r="TT103" s="12"/>
      <c r="TU103" s="12"/>
      <c r="TV103" s="12"/>
    </row>
    <row r="104" spans="1:542" s="96" customFormat="1" x14ac:dyDescent="0.2">
      <c r="A104" s="32" t="s">
        <v>198</v>
      </c>
      <c r="B104" s="32" t="s">
        <v>199</v>
      </c>
      <c r="C104" s="88" t="s">
        <v>200</v>
      </c>
      <c r="D104" s="34">
        <v>204299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94">
        <f t="shared" si="23"/>
        <v>204299</v>
      </c>
      <c r="K104" s="97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  <c r="IV104" s="12"/>
      <c r="IW104" s="12"/>
      <c r="IX104" s="12"/>
      <c r="IY104" s="12"/>
      <c r="IZ104" s="12"/>
      <c r="JA104" s="12"/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  <c r="KC104" s="12"/>
      <c r="KD104" s="12"/>
      <c r="KE104" s="12"/>
      <c r="KF104" s="12"/>
      <c r="KG104" s="12"/>
      <c r="KH104" s="12"/>
      <c r="KI104" s="12"/>
      <c r="KJ104" s="12"/>
      <c r="KK104" s="12"/>
      <c r="KL104" s="12"/>
      <c r="KM104" s="12"/>
      <c r="KN104" s="12"/>
      <c r="KO104" s="12"/>
      <c r="KP104" s="12"/>
      <c r="KQ104" s="12"/>
      <c r="KR104" s="12"/>
      <c r="KS104" s="12"/>
      <c r="KT104" s="12"/>
      <c r="KU104" s="12"/>
      <c r="KV104" s="12"/>
      <c r="KW104" s="12"/>
      <c r="KX104" s="12"/>
      <c r="KY104" s="12"/>
      <c r="KZ104" s="12"/>
      <c r="LA104" s="12"/>
      <c r="LB104" s="12"/>
      <c r="LC104" s="12"/>
      <c r="LD104" s="12"/>
      <c r="LE104" s="12"/>
      <c r="LF104" s="12"/>
      <c r="LG104" s="12"/>
      <c r="LH104" s="12"/>
      <c r="LI104" s="12"/>
      <c r="LJ104" s="12"/>
      <c r="LK104" s="12"/>
      <c r="LL104" s="12"/>
      <c r="LM104" s="12"/>
      <c r="LN104" s="12"/>
      <c r="LO104" s="12"/>
      <c r="LP104" s="12"/>
      <c r="LQ104" s="12"/>
      <c r="LR104" s="12"/>
      <c r="LS104" s="12"/>
      <c r="LT104" s="12"/>
      <c r="LU104" s="12"/>
      <c r="LV104" s="12"/>
      <c r="LW104" s="12"/>
      <c r="LX104" s="12"/>
      <c r="LY104" s="12"/>
      <c r="LZ104" s="12"/>
      <c r="MA104" s="12"/>
      <c r="MB104" s="12"/>
      <c r="MC104" s="12"/>
      <c r="MD104" s="12"/>
      <c r="ME104" s="12"/>
      <c r="MF104" s="12"/>
      <c r="MG104" s="12"/>
      <c r="MH104" s="12"/>
      <c r="MI104" s="12"/>
      <c r="MJ104" s="12"/>
      <c r="MK104" s="12"/>
      <c r="ML104" s="12"/>
      <c r="MM104" s="12"/>
      <c r="MN104" s="12"/>
      <c r="MO104" s="12"/>
      <c r="MP104" s="12"/>
      <c r="MQ104" s="12"/>
      <c r="MR104" s="12"/>
      <c r="MS104" s="12"/>
      <c r="MT104" s="12"/>
      <c r="MU104" s="12"/>
      <c r="MV104" s="12"/>
      <c r="MW104" s="12"/>
      <c r="MX104" s="12"/>
      <c r="MY104" s="12"/>
      <c r="MZ104" s="12"/>
      <c r="NA104" s="12"/>
      <c r="NB104" s="12"/>
      <c r="NC104" s="12"/>
      <c r="ND104" s="12"/>
      <c r="NE104" s="12"/>
      <c r="NF104" s="12"/>
      <c r="NG104" s="12"/>
      <c r="NH104" s="12"/>
      <c r="NI104" s="12"/>
      <c r="NJ104" s="12"/>
      <c r="NK104" s="12"/>
      <c r="NL104" s="12"/>
      <c r="NM104" s="12"/>
      <c r="NN104" s="12"/>
      <c r="NO104" s="12"/>
      <c r="NP104" s="12"/>
      <c r="NQ104" s="12"/>
      <c r="NR104" s="12"/>
      <c r="NS104" s="12"/>
      <c r="NT104" s="12"/>
      <c r="NU104" s="12"/>
      <c r="NV104" s="12"/>
      <c r="NW104" s="12"/>
      <c r="NX104" s="12"/>
      <c r="NY104" s="12"/>
      <c r="NZ104" s="12"/>
      <c r="OA104" s="12"/>
      <c r="OB104" s="12"/>
      <c r="OC104" s="12"/>
      <c r="OD104" s="12"/>
      <c r="OE104" s="12"/>
      <c r="OF104" s="12"/>
      <c r="OG104" s="12"/>
      <c r="OH104" s="12"/>
      <c r="OI104" s="12"/>
      <c r="OJ104" s="12"/>
      <c r="OK104" s="12"/>
      <c r="OL104" s="12"/>
      <c r="OM104" s="12"/>
      <c r="ON104" s="12"/>
      <c r="OO104" s="12"/>
      <c r="OP104" s="12"/>
      <c r="OQ104" s="12"/>
      <c r="OR104" s="12"/>
      <c r="OS104" s="12"/>
      <c r="OT104" s="12"/>
      <c r="OU104" s="12"/>
      <c r="OV104" s="12"/>
      <c r="OW104" s="12"/>
      <c r="OX104" s="12"/>
      <c r="OY104" s="12"/>
      <c r="OZ104" s="12"/>
      <c r="PA104" s="12"/>
      <c r="PB104" s="12"/>
      <c r="PC104" s="12"/>
      <c r="PD104" s="12"/>
      <c r="PE104" s="12"/>
      <c r="PF104" s="12"/>
      <c r="PG104" s="12"/>
      <c r="PH104" s="12"/>
      <c r="PI104" s="12"/>
      <c r="PJ104" s="12"/>
      <c r="PK104" s="12"/>
      <c r="PL104" s="12"/>
      <c r="PM104" s="12"/>
      <c r="PN104" s="12"/>
      <c r="PO104" s="12"/>
      <c r="PP104" s="12"/>
      <c r="PQ104" s="12"/>
      <c r="PR104" s="12"/>
      <c r="PS104" s="12"/>
      <c r="PT104" s="12"/>
      <c r="PU104" s="12"/>
      <c r="PV104" s="12"/>
      <c r="PW104" s="12"/>
      <c r="PX104" s="12"/>
      <c r="PY104" s="12"/>
      <c r="PZ104" s="12"/>
      <c r="QA104" s="12"/>
      <c r="QB104" s="12"/>
      <c r="QC104" s="12"/>
      <c r="QD104" s="12"/>
      <c r="QE104" s="12"/>
      <c r="QF104" s="12"/>
      <c r="QG104" s="12"/>
      <c r="QH104" s="12"/>
      <c r="QI104" s="12"/>
      <c r="QJ104" s="12"/>
      <c r="QK104" s="12"/>
      <c r="QL104" s="12"/>
      <c r="QM104" s="12"/>
      <c r="QN104" s="12"/>
      <c r="QO104" s="12"/>
      <c r="QP104" s="12"/>
      <c r="QQ104" s="12"/>
      <c r="QR104" s="12"/>
      <c r="QS104" s="12"/>
      <c r="QT104" s="12"/>
      <c r="QU104" s="12"/>
      <c r="QV104" s="12"/>
      <c r="QW104" s="12"/>
      <c r="QX104" s="12"/>
      <c r="QY104" s="12"/>
      <c r="QZ104" s="12"/>
      <c r="RA104" s="12"/>
      <c r="RB104" s="12"/>
      <c r="RC104" s="12"/>
      <c r="RD104" s="12"/>
      <c r="RE104" s="12"/>
      <c r="RF104" s="12"/>
      <c r="RG104" s="12"/>
      <c r="RH104" s="12"/>
      <c r="RI104" s="12"/>
      <c r="RJ104" s="12"/>
      <c r="RK104" s="12"/>
      <c r="RL104" s="12"/>
      <c r="RM104" s="12"/>
      <c r="RN104" s="12"/>
      <c r="RO104" s="12"/>
      <c r="RP104" s="12"/>
      <c r="RQ104" s="12"/>
      <c r="RR104" s="12"/>
      <c r="RS104" s="12"/>
      <c r="RT104" s="12"/>
      <c r="RU104" s="12"/>
      <c r="RV104" s="12"/>
      <c r="RW104" s="12"/>
      <c r="RX104" s="12"/>
      <c r="RY104" s="12"/>
      <c r="RZ104" s="12"/>
      <c r="SA104" s="12"/>
      <c r="SB104" s="12"/>
      <c r="SC104" s="12"/>
      <c r="SD104" s="12"/>
      <c r="SE104" s="12"/>
      <c r="SF104" s="12"/>
      <c r="SG104" s="12"/>
      <c r="SH104" s="12"/>
      <c r="SI104" s="12"/>
      <c r="SJ104" s="12"/>
      <c r="SK104" s="12"/>
      <c r="SL104" s="12"/>
      <c r="SM104" s="12"/>
      <c r="SN104" s="12"/>
      <c r="SO104" s="12"/>
      <c r="SP104" s="12"/>
      <c r="SQ104" s="12"/>
      <c r="SR104" s="12"/>
      <c r="SS104" s="12"/>
      <c r="ST104" s="12"/>
      <c r="SU104" s="12"/>
      <c r="SV104" s="12"/>
      <c r="SW104" s="12"/>
      <c r="SX104" s="12"/>
      <c r="SY104" s="12"/>
      <c r="SZ104" s="12"/>
      <c r="TA104" s="12"/>
      <c r="TB104" s="12"/>
      <c r="TC104" s="12"/>
      <c r="TD104" s="12"/>
      <c r="TE104" s="12"/>
      <c r="TF104" s="12"/>
      <c r="TG104" s="12"/>
      <c r="TH104" s="12"/>
      <c r="TI104" s="12"/>
      <c r="TJ104" s="12"/>
      <c r="TK104" s="12"/>
      <c r="TL104" s="12"/>
      <c r="TM104" s="12"/>
      <c r="TN104" s="12"/>
      <c r="TO104" s="12"/>
      <c r="TP104" s="12"/>
      <c r="TQ104" s="12"/>
      <c r="TR104" s="12"/>
      <c r="TS104" s="12"/>
      <c r="TT104" s="12"/>
      <c r="TU104" s="12"/>
      <c r="TV104" s="12"/>
    </row>
    <row r="105" spans="1:542" s="96" customFormat="1" x14ac:dyDescent="0.2">
      <c r="A105" s="32" t="s">
        <v>201</v>
      </c>
      <c r="B105" s="32" t="s">
        <v>202</v>
      </c>
      <c r="C105" s="88" t="s">
        <v>203</v>
      </c>
      <c r="D105" s="34">
        <v>408204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f t="shared" si="23"/>
        <v>408204</v>
      </c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  <c r="IX105" s="12"/>
      <c r="IY105" s="12"/>
      <c r="IZ105" s="12"/>
      <c r="JA105" s="12"/>
      <c r="JB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  <c r="JY105" s="12"/>
      <c r="JZ105" s="12"/>
      <c r="KA105" s="12"/>
      <c r="KB105" s="12"/>
      <c r="KC105" s="12"/>
      <c r="KD105" s="12"/>
      <c r="KE105" s="12"/>
      <c r="KF105" s="12"/>
      <c r="KG105" s="12"/>
      <c r="KH105" s="12"/>
      <c r="KI105" s="12"/>
      <c r="KJ105" s="12"/>
      <c r="KK105" s="12"/>
      <c r="KL105" s="12"/>
      <c r="KM105" s="12"/>
      <c r="KN105" s="12"/>
      <c r="KO105" s="12"/>
      <c r="KP105" s="12"/>
      <c r="KQ105" s="12"/>
      <c r="KR105" s="12"/>
      <c r="KS105" s="12"/>
      <c r="KT105" s="12"/>
      <c r="KU105" s="12"/>
      <c r="KV105" s="12"/>
      <c r="KW105" s="12"/>
      <c r="KX105" s="12"/>
      <c r="KY105" s="12"/>
      <c r="KZ105" s="12"/>
      <c r="LA105" s="12"/>
      <c r="LB105" s="12"/>
      <c r="LC105" s="12"/>
      <c r="LD105" s="12"/>
      <c r="LE105" s="12"/>
      <c r="LF105" s="12"/>
      <c r="LG105" s="12"/>
      <c r="LH105" s="12"/>
      <c r="LI105" s="12"/>
      <c r="LJ105" s="12"/>
      <c r="LK105" s="12"/>
      <c r="LL105" s="12"/>
      <c r="LM105" s="12"/>
      <c r="LN105" s="12"/>
      <c r="LO105" s="12"/>
      <c r="LP105" s="12"/>
      <c r="LQ105" s="12"/>
      <c r="LR105" s="12"/>
      <c r="LS105" s="12"/>
      <c r="LT105" s="12"/>
      <c r="LU105" s="12"/>
      <c r="LV105" s="12"/>
      <c r="LW105" s="12"/>
      <c r="LX105" s="12"/>
      <c r="LY105" s="12"/>
      <c r="LZ105" s="12"/>
      <c r="MA105" s="12"/>
      <c r="MB105" s="12"/>
      <c r="MC105" s="12"/>
      <c r="MD105" s="12"/>
      <c r="ME105" s="12"/>
      <c r="MF105" s="12"/>
      <c r="MG105" s="12"/>
      <c r="MH105" s="12"/>
      <c r="MI105" s="12"/>
      <c r="MJ105" s="12"/>
      <c r="MK105" s="12"/>
      <c r="ML105" s="12"/>
      <c r="MM105" s="12"/>
      <c r="MN105" s="12"/>
      <c r="MO105" s="12"/>
      <c r="MP105" s="12"/>
      <c r="MQ105" s="12"/>
      <c r="MR105" s="12"/>
      <c r="MS105" s="12"/>
      <c r="MT105" s="12"/>
      <c r="MU105" s="12"/>
      <c r="MV105" s="12"/>
      <c r="MW105" s="12"/>
      <c r="MX105" s="12"/>
      <c r="MY105" s="12"/>
      <c r="MZ105" s="12"/>
      <c r="NA105" s="12"/>
      <c r="NB105" s="12"/>
      <c r="NC105" s="12"/>
      <c r="ND105" s="12"/>
      <c r="NE105" s="12"/>
      <c r="NF105" s="12"/>
      <c r="NG105" s="12"/>
      <c r="NH105" s="12"/>
      <c r="NI105" s="12"/>
      <c r="NJ105" s="12"/>
      <c r="NK105" s="12"/>
      <c r="NL105" s="12"/>
      <c r="NM105" s="12"/>
      <c r="NN105" s="12"/>
      <c r="NO105" s="12"/>
      <c r="NP105" s="12"/>
      <c r="NQ105" s="12"/>
      <c r="NR105" s="12"/>
      <c r="NS105" s="12"/>
      <c r="NT105" s="12"/>
      <c r="NU105" s="12"/>
      <c r="NV105" s="12"/>
      <c r="NW105" s="12"/>
      <c r="NX105" s="12"/>
      <c r="NY105" s="12"/>
      <c r="NZ105" s="12"/>
      <c r="OA105" s="12"/>
      <c r="OB105" s="12"/>
      <c r="OC105" s="12"/>
      <c r="OD105" s="12"/>
      <c r="OE105" s="12"/>
      <c r="OF105" s="12"/>
      <c r="OG105" s="12"/>
      <c r="OH105" s="12"/>
      <c r="OI105" s="12"/>
      <c r="OJ105" s="12"/>
      <c r="OK105" s="12"/>
      <c r="OL105" s="12"/>
      <c r="OM105" s="12"/>
      <c r="ON105" s="12"/>
      <c r="OO105" s="12"/>
      <c r="OP105" s="12"/>
      <c r="OQ105" s="12"/>
      <c r="OR105" s="12"/>
      <c r="OS105" s="12"/>
      <c r="OT105" s="12"/>
      <c r="OU105" s="12"/>
      <c r="OV105" s="12"/>
      <c r="OW105" s="12"/>
      <c r="OX105" s="12"/>
      <c r="OY105" s="12"/>
      <c r="OZ105" s="12"/>
      <c r="PA105" s="12"/>
      <c r="PB105" s="12"/>
      <c r="PC105" s="12"/>
      <c r="PD105" s="12"/>
      <c r="PE105" s="12"/>
      <c r="PF105" s="12"/>
      <c r="PG105" s="12"/>
      <c r="PH105" s="12"/>
      <c r="PI105" s="12"/>
      <c r="PJ105" s="12"/>
      <c r="PK105" s="12"/>
      <c r="PL105" s="12"/>
      <c r="PM105" s="12"/>
      <c r="PN105" s="12"/>
      <c r="PO105" s="12"/>
      <c r="PP105" s="12"/>
      <c r="PQ105" s="12"/>
      <c r="PR105" s="12"/>
      <c r="PS105" s="12"/>
      <c r="PT105" s="12"/>
      <c r="PU105" s="12"/>
      <c r="PV105" s="12"/>
      <c r="PW105" s="12"/>
      <c r="PX105" s="12"/>
      <c r="PY105" s="12"/>
      <c r="PZ105" s="12"/>
      <c r="QA105" s="12"/>
      <c r="QB105" s="12"/>
      <c r="QC105" s="12"/>
      <c r="QD105" s="12"/>
      <c r="QE105" s="12"/>
      <c r="QF105" s="12"/>
      <c r="QG105" s="12"/>
      <c r="QH105" s="12"/>
      <c r="QI105" s="12"/>
      <c r="QJ105" s="12"/>
      <c r="QK105" s="12"/>
      <c r="QL105" s="12"/>
      <c r="QM105" s="12"/>
      <c r="QN105" s="12"/>
      <c r="QO105" s="12"/>
      <c r="QP105" s="12"/>
      <c r="QQ105" s="12"/>
      <c r="QR105" s="12"/>
      <c r="QS105" s="12"/>
      <c r="QT105" s="12"/>
      <c r="QU105" s="12"/>
      <c r="QV105" s="12"/>
      <c r="QW105" s="12"/>
      <c r="QX105" s="12"/>
      <c r="QY105" s="12"/>
      <c r="QZ105" s="12"/>
      <c r="RA105" s="12"/>
      <c r="RB105" s="12"/>
      <c r="RC105" s="12"/>
      <c r="RD105" s="12"/>
      <c r="RE105" s="12"/>
      <c r="RF105" s="12"/>
      <c r="RG105" s="12"/>
      <c r="RH105" s="12"/>
      <c r="RI105" s="12"/>
      <c r="RJ105" s="12"/>
      <c r="RK105" s="12"/>
      <c r="RL105" s="12"/>
      <c r="RM105" s="12"/>
      <c r="RN105" s="12"/>
      <c r="RO105" s="12"/>
      <c r="RP105" s="12"/>
      <c r="RQ105" s="12"/>
      <c r="RR105" s="12"/>
      <c r="RS105" s="12"/>
      <c r="RT105" s="12"/>
      <c r="RU105" s="12"/>
      <c r="RV105" s="12"/>
      <c r="RW105" s="12"/>
      <c r="RX105" s="12"/>
      <c r="RY105" s="12"/>
      <c r="RZ105" s="12"/>
      <c r="SA105" s="12"/>
      <c r="SB105" s="12"/>
      <c r="SC105" s="12"/>
      <c r="SD105" s="12"/>
      <c r="SE105" s="12"/>
      <c r="SF105" s="12"/>
      <c r="SG105" s="12"/>
      <c r="SH105" s="12"/>
      <c r="SI105" s="12"/>
      <c r="SJ105" s="12"/>
      <c r="SK105" s="12"/>
      <c r="SL105" s="12"/>
      <c r="SM105" s="12"/>
      <c r="SN105" s="12"/>
      <c r="SO105" s="12"/>
      <c r="SP105" s="12"/>
      <c r="SQ105" s="12"/>
      <c r="SR105" s="12"/>
      <c r="SS105" s="12"/>
      <c r="ST105" s="12"/>
      <c r="SU105" s="12"/>
      <c r="SV105" s="12"/>
      <c r="SW105" s="12"/>
      <c r="SX105" s="12"/>
      <c r="SY105" s="12"/>
      <c r="SZ105" s="12"/>
      <c r="TA105" s="12"/>
      <c r="TB105" s="12"/>
      <c r="TC105" s="12"/>
      <c r="TD105" s="12"/>
      <c r="TE105" s="12"/>
      <c r="TF105" s="12"/>
      <c r="TG105" s="12"/>
      <c r="TH105" s="12"/>
      <c r="TI105" s="12"/>
      <c r="TJ105" s="12"/>
      <c r="TK105" s="12"/>
      <c r="TL105" s="12"/>
      <c r="TM105" s="12"/>
      <c r="TN105" s="12"/>
      <c r="TO105" s="12"/>
      <c r="TP105" s="12"/>
      <c r="TQ105" s="12"/>
      <c r="TR105" s="12"/>
      <c r="TS105" s="12"/>
      <c r="TT105" s="12"/>
      <c r="TU105" s="12"/>
      <c r="TV105" s="12"/>
    </row>
    <row r="106" spans="1:542" s="96" customFormat="1" x14ac:dyDescent="0.2">
      <c r="A106" s="32" t="s">
        <v>204</v>
      </c>
      <c r="B106" s="32" t="s">
        <v>184</v>
      </c>
      <c r="C106" s="88" t="s">
        <v>185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5">
        <v>9361096</v>
      </c>
      <c r="J106" s="35">
        <f t="shared" si="23"/>
        <v>9361096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E106" s="12"/>
      <c r="KF106" s="12"/>
      <c r="KG106" s="12"/>
      <c r="KH106" s="12"/>
      <c r="KI106" s="12"/>
      <c r="KJ106" s="12"/>
      <c r="KK106" s="12"/>
      <c r="KL106" s="12"/>
      <c r="KM106" s="12"/>
      <c r="KN106" s="12"/>
      <c r="KO106" s="12"/>
      <c r="KP106" s="12"/>
      <c r="KQ106" s="12"/>
      <c r="KR106" s="12"/>
      <c r="KS106" s="12"/>
      <c r="KT106" s="12"/>
      <c r="KU106" s="12"/>
      <c r="KV106" s="12"/>
      <c r="KW106" s="12"/>
      <c r="KX106" s="12"/>
      <c r="KY106" s="12"/>
      <c r="KZ106" s="12"/>
      <c r="LA106" s="12"/>
      <c r="LB106" s="12"/>
      <c r="LC106" s="12"/>
      <c r="LD106" s="12"/>
      <c r="LE106" s="12"/>
      <c r="LF106" s="12"/>
      <c r="LG106" s="12"/>
      <c r="LH106" s="12"/>
      <c r="LI106" s="12"/>
      <c r="LJ106" s="12"/>
      <c r="LK106" s="12"/>
      <c r="LL106" s="12"/>
      <c r="LM106" s="12"/>
      <c r="LN106" s="12"/>
      <c r="LO106" s="12"/>
      <c r="LP106" s="12"/>
      <c r="LQ106" s="12"/>
      <c r="LR106" s="12"/>
      <c r="LS106" s="12"/>
      <c r="LT106" s="12"/>
      <c r="LU106" s="12"/>
      <c r="LV106" s="12"/>
      <c r="LW106" s="12"/>
      <c r="LX106" s="12"/>
      <c r="LY106" s="12"/>
      <c r="LZ106" s="12"/>
      <c r="MA106" s="12"/>
      <c r="MB106" s="12"/>
      <c r="MC106" s="12"/>
      <c r="MD106" s="12"/>
      <c r="ME106" s="12"/>
      <c r="MF106" s="12"/>
      <c r="MG106" s="12"/>
      <c r="MH106" s="12"/>
      <c r="MI106" s="12"/>
      <c r="MJ106" s="12"/>
      <c r="MK106" s="12"/>
      <c r="ML106" s="12"/>
      <c r="MM106" s="12"/>
      <c r="MN106" s="12"/>
      <c r="MO106" s="12"/>
      <c r="MP106" s="12"/>
      <c r="MQ106" s="12"/>
      <c r="MR106" s="12"/>
      <c r="MS106" s="12"/>
      <c r="MT106" s="12"/>
      <c r="MU106" s="12"/>
      <c r="MV106" s="12"/>
      <c r="MW106" s="12"/>
      <c r="MX106" s="12"/>
      <c r="MY106" s="12"/>
      <c r="MZ106" s="12"/>
      <c r="NA106" s="12"/>
      <c r="NB106" s="12"/>
      <c r="NC106" s="12"/>
      <c r="ND106" s="12"/>
      <c r="NE106" s="12"/>
      <c r="NF106" s="12"/>
      <c r="NG106" s="12"/>
      <c r="NH106" s="12"/>
      <c r="NI106" s="12"/>
      <c r="NJ106" s="12"/>
      <c r="NK106" s="12"/>
      <c r="NL106" s="12"/>
      <c r="NM106" s="12"/>
      <c r="NN106" s="12"/>
      <c r="NO106" s="12"/>
      <c r="NP106" s="12"/>
      <c r="NQ106" s="12"/>
      <c r="NR106" s="12"/>
      <c r="NS106" s="12"/>
      <c r="NT106" s="12"/>
      <c r="NU106" s="12"/>
      <c r="NV106" s="12"/>
      <c r="NW106" s="12"/>
      <c r="NX106" s="12"/>
      <c r="NY106" s="12"/>
      <c r="NZ106" s="12"/>
      <c r="OA106" s="12"/>
      <c r="OB106" s="12"/>
      <c r="OC106" s="12"/>
      <c r="OD106" s="12"/>
      <c r="OE106" s="12"/>
      <c r="OF106" s="12"/>
      <c r="OG106" s="12"/>
      <c r="OH106" s="12"/>
      <c r="OI106" s="12"/>
      <c r="OJ106" s="12"/>
      <c r="OK106" s="12"/>
      <c r="OL106" s="12"/>
      <c r="OM106" s="12"/>
      <c r="ON106" s="12"/>
      <c r="OO106" s="12"/>
      <c r="OP106" s="12"/>
      <c r="OQ106" s="12"/>
      <c r="OR106" s="12"/>
      <c r="OS106" s="12"/>
      <c r="OT106" s="12"/>
      <c r="OU106" s="12"/>
      <c r="OV106" s="12"/>
      <c r="OW106" s="12"/>
      <c r="OX106" s="12"/>
      <c r="OY106" s="12"/>
      <c r="OZ106" s="12"/>
      <c r="PA106" s="12"/>
      <c r="PB106" s="12"/>
      <c r="PC106" s="12"/>
      <c r="PD106" s="12"/>
      <c r="PE106" s="12"/>
      <c r="PF106" s="12"/>
      <c r="PG106" s="12"/>
      <c r="PH106" s="12"/>
      <c r="PI106" s="12"/>
      <c r="PJ106" s="12"/>
      <c r="PK106" s="12"/>
      <c r="PL106" s="12"/>
      <c r="PM106" s="12"/>
      <c r="PN106" s="12"/>
      <c r="PO106" s="12"/>
      <c r="PP106" s="12"/>
      <c r="PQ106" s="12"/>
      <c r="PR106" s="12"/>
      <c r="PS106" s="12"/>
      <c r="PT106" s="12"/>
      <c r="PU106" s="12"/>
      <c r="PV106" s="12"/>
      <c r="PW106" s="12"/>
      <c r="PX106" s="12"/>
      <c r="PY106" s="12"/>
      <c r="PZ106" s="12"/>
      <c r="QA106" s="12"/>
      <c r="QB106" s="12"/>
      <c r="QC106" s="12"/>
      <c r="QD106" s="12"/>
      <c r="QE106" s="12"/>
      <c r="QF106" s="12"/>
      <c r="QG106" s="12"/>
      <c r="QH106" s="12"/>
      <c r="QI106" s="12"/>
      <c r="QJ106" s="12"/>
      <c r="QK106" s="12"/>
      <c r="QL106" s="12"/>
      <c r="QM106" s="12"/>
      <c r="QN106" s="12"/>
      <c r="QO106" s="12"/>
      <c r="QP106" s="12"/>
      <c r="QQ106" s="12"/>
      <c r="QR106" s="12"/>
      <c r="QS106" s="12"/>
      <c r="QT106" s="12"/>
      <c r="QU106" s="12"/>
      <c r="QV106" s="12"/>
      <c r="QW106" s="12"/>
      <c r="QX106" s="12"/>
      <c r="QY106" s="12"/>
      <c r="QZ106" s="12"/>
      <c r="RA106" s="12"/>
      <c r="RB106" s="12"/>
      <c r="RC106" s="12"/>
      <c r="RD106" s="12"/>
      <c r="RE106" s="12"/>
      <c r="RF106" s="12"/>
      <c r="RG106" s="12"/>
      <c r="RH106" s="12"/>
      <c r="RI106" s="12"/>
      <c r="RJ106" s="12"/>
      <c r="RK106" s="12"/>
      <c r="RL106" s="12"/>
      <c r="RM106" s="12"/>
      <c r="RN106" s="12"/>
      <c r="RO106" s="12"/>
      <c r="RP106" s="12"/>
      <c r="RQ106" s="12"/>
      <c r="RR106" s="12"/>
      <c r="RS106" s="12"/>
      <c r="RT106" s="12"/>
      <c r="RU106" s="12"/>
      <c r="RV106" s="12"/>
      <c r="RW106" s="12"/>
      <c r="RX106" s="12"/>
      <c r="RY106" s="12"/>
      <c r="RZ106" s="12"/>
      <c r="SA106" s="12"/>
      <c r="SB106" s="12"/>
      <c r="SC106" s="12"/>
      <c r="SD106" s="12"/>
      <c r="SE106" s="12"/>
      <c r="SF106" s="12"/>
      <c r="SG106" s="12"/>
      <c r="SH106" s="12"/>
      <c r="SI106" s="12"/>
      <c r="SJ106" s="12"/>
      <c r="SK106" s="12"/>
      <c r="SL106" s="12"/>
      <c r="SM106" s="12"/>
      <c r="SN106" s="12"/>
      <c r="SO106" s="12"/>
      <c r="SP106" s="12"/>
      <c r="SQ106" s="12"/>
      <c r="SR106" s="12"/>
      <c r="SS106" s="12"/>
      <c r="ST106" s="12"/>
      <c r="SU106" s="12"/>
      <c r="SV106" s="12"/>
      <c r="SW106" s="12"/>
      <c r="SX106" s="12"/>
      <c r="SY106" s="12"/>
      <c r="SZ106" s="12"/>
      <c r="TA106" s="12"/>
      <c r="TB106" s="12"/>
      <c r="TC106" s="12"/>
      <c r="TD106" s="12"/>
      <c r="TE106" s="12"/>
      <c r="TF106" s="12"/>
      <c r="TG106" s="12"/>
      <c r="TH106" s="12"/>
      <c r="TI106" s="12"/>
      <c r="TJ106" s="12"/>
      <c r="TK106" s="12"/>
      <c r="TL106" s="12"/>
      <c r="TM106" s="12"/>
      <c r="TN106" s="12"/>
      <c r="TO106" s="12"/>
      <c r="TP106" s="12"/>
      <c r="TQ106" s="12"/>
      <c r="TR106" s="12"/>
      <c r="TS106" s="12"/>
      <c r="TT106" s="12"/>
      <c r="TU106" s="12"/>
      <c r="TV106" s="12"/>
    </row>
    <row r="107" spans="1:542" s="96" customFormat="1" x14ac:dyDescent="0.2">
      <c r="A107" s="32" t="s">
        <v>205</v>
      </c>
      <c r="B107" s="32" t="s">
        <v>187</v>
      </c>
      <c r="C107" s="88" t="s">
        <v>188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5">
        <v>1173460</v>
      </c>
      <c r="J107" s="35">
        <f t="shared" si="23"/>
        <v>1173460</v>
      </c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  <c r="IW107" s="12"/>
      <c r="IX107" s="12"/>
      <c r="IY107" s="12"/>
      <c r="IZ107" s="12"/>
      <c r="JA107" s="12"/>
      <c r="JB107" s="12"/>
      <c r="JC107" s="12"/>
      <c r="JD107" s="12"/>
      <c r="JE107" s="12"/>
      <c r="JF107" s="12"/>
      <c r="JG107" s="12"/>
      <c r="JH107" s="12"/>
      <c r="JI107" s="12"/>
      <c r="JJ107" s="12"/>
      <c r="JK107" s="12"/>
      <c r="JL107" s="12"/>
      <c r="JM107" s="12"/>
      <c r="JN107" s="12"/>
      <c r="JO107" s="12"/>
      <c r="JP107" s="12"/>
      <c r="JQ107" s="12"/>
      <c r="JR107" s="12"/>
      <c r="JS107" s="12"/>
      <c r="JT107" s="12"/>
      <c r="JU107" s="12"/>
      <c r="JV107" s="12"/>
      <c r="JW107" s="12"/>
      <c r="JX107" s="12"/>
      <c r="JY107" s="12"/>
      <c r="JZ107" s="12"/>
      <c r="KA107" s="12"/>
      <c r="KB107" s="12"/>
      <c r="KC107" s="12"/>
      <c r="KD107" s="12"/>
      <c r="KE107" s="12"/>
      <c r="KF107" s="12"/>
      <c r="KG107" s="12"/>
      <c r="KH107" s="12"/>
      <c r="KI107" s="12"/>
      <c r="KJ107" s="12"/>
      <c r="KK107" s="12"/>
      <c r="KL107" s="12"/>
      <c r="KM107" s="12"/>
      <c r="KN107" s="12"/>
      <c r="KO107" s="12"/>
      <c r="KP107" s="12"/>
      <c r="KQ107" s="12"/>
      <c r="KR107" s="12"/>
      <c r="KS107" s="12"/>
      <c r="KT107" s="12"/>
      <c r="KU107" s="12"/>
      <c r="KV107" s="12"/>
      <c r="KW107" s="12"/>
      <c r="KX107" s="12"/>
      <c r="KY107" s="12"/>
      <c r="KZ107" s="12"/>
      <c r="LA107" s="12"/>
      <c r="LB107" s="12"/>
      <c r="LC107" s="12"/>
      <c r="LD107" s="12"/>
      <c r="LE107" s="12"/>
      <c r="LF107" s="12"/>
      <c r="LG107" s="12"/>
      <c r="LH107" s="12"/>
      <c r="LI107" s="12"/>
      <c r="LJ107" s="12"/>
      <c r="LK107" s="12"/>
      <c r="LL107" s="12"/>
      <c r="LM107" s="12"/>
      <c r="LN107" s="12"/>
      <c r="LO107" s="12"/>
      <c r="LP107" s="12"/>
      <c r="LQ107" s="12"/>
      <c r="LR107" s="12"/>
      <c r="LS107" s="12"/>
      <c r="LT107" s="12"/>
      <c r="LU107" s="12"/>
      <c r="LV107" s="12"/>
      <c r="LW107" s="12"/>
      <c r="LX107" s="12"/>
      <c r="LY107" s="12"/>
      <c r="LZ107" s="12"/>
      <c r="MA107" s="12"/>
      <c r="MB107" s="12"/>
      <c r="MC107" s="12"/>
      <c r="MD107" s="12"/>
      <c r="ME107" s="12"/>
      <c r="MF107" s="12"/>
      <c r="MG107" s="12"/>
      <c r="MH107" s="12"/>
      <c r="MI107" s="12"/>
      <c r="MJ107" s="12"/>
      <c r="MK107" s="12"/>
      <c r="ML107" s="12"/>
      <c r="MM107" s="12"/>
      <c r="MN107" s="12"/>
      <c r="MO107" s="12"/>
      <c r="MP107" s="12"/>
      <c r="MQ107" s="12"/>
      <c r="MR107" s="12"/>
      <c r="MS107" s="12"/>
      <c r="MT107" s="12"/>
      <c r="MU107" s="12"/>
      <c r="MV107" s="12"/>
      <c r="MW107" s="12"/>
      <c r="MX107" s="12"/>
      <c r="MY107" s="12"/>
      <c r="MZ107" s="12"/>
      <c r="NA107" s="12"/>
      <c r="NB107" s="12"/>
      <c r="NC107" s="12"/>
      <c r="ND107" s="12"/>
      <c r="NE107" s="12"/>
      <c r="NF107" s="12"/>
      <c r="NG107" s="12"/>
      <c r="NH107" s="12"/>
      <c r="NI107" s="12"/>
      <c r="NJ107" s="12"/>
      <c r="NK107" s="12"/>
      <c r="NL107" s="12"/>
      <c r="NM107" s="12"/>
      <c r="NN107" s="12"/>
      <c r="NO107" s="12"/>
      <c r="NP107" s="12"/>
      <c r="NQ107" s="12"/>
      <c r="NR107" s="12"/>
      <c r="NS107" s="12"/>
      <c r="NT107" s="12"/>
      <c r="NU107" s="12"/>
      <c r="NV107" s="12"/>
      <c r="NW107" s="12"/>
      <c r="NX107" s="12"/>
      <c r="NY107" s="12"/>
      <c r="NZ107" s="12"/>
      <c r="OA107" s="12"/>
      <c r="OB107" s="12"/>
      <c r="OC107" s="12"/>
      <c r="OD107" s="12"/>
      <c r="OE107" s="12"/>
      <c r="OF107" s="12"/>
      <c r="OG107" s="12"/>
      <c r="OH107" s="12"/>
      <c r="OI107" s="12"/>
      <c r="OJ107" s="12"/>
      <c r="OK107" s="12"/>
      <c r="OL107" s="12"/>
      <c r="OM107" s="12"/>
      <c r="ON107" s="12"/>
      <c r="OO107" s="12"/>
      <c r="OP107" s="12"/>
      <c r="OQ107" s="12"/>
      <c r="OR107" s="12"/>
      <c r="OS107" s="12"/>
      <c r="OT107" s="12"/>
      <c r="OU107" s="12"/>
      <c r="OV107" s="12"/>
      <c r="OW107" s="12"/>
      <c r="OX107" s="12"/>
      <c r="OY107" s="12"/>
      <c r="OZ107" s="12"/>
      <c r="PA107" s="12"/>
      <c r="PB107" s="12"/>
      <c r="PC107" s="12"/>
      <c r="PD107" s="12"/>
      <c r="PE107" s="12"/>
      <c r="PF107" s="12"/>
      <c r="PG107" s="12"/>
      <c r="PH107" s="12"/>
      <c r="PI107" s="12"/>
      <c r="PJ107" s="12"/>
      <c r="PK107" s="12"/>
      <c r="PL107" s="12"/>
      <c r="PM107" s="12"/>
      <c r="PN107" s="12"/>
      <c r="PO107" s="12"/>
      <c r="PP107" s="12"/>
      <c r="PQ107" s="12"/>
      <c r="PR107" s="12"/>
      <c r="PS107" s="12"/>
      <c r="PT107" s="12"/>
      <c r="PU107" s="12"/>
      <c r="PV107" s="12"/>
      <c r="PW107" s="12"/>
      <c r="PX107" s="12"/>
      <c r="PY107" s="12"/>
      <c r="PZ107" s="12"/>
      <c r="QA107" s="12"/>
      <c r="QB107" s="12"/>
      <c r="QC107" s="12"/>
      <c r="QD107" s="12"/>
      <c r="QE107" s="12"/>
      <c r="QF107" s="12"/>
      <c r="QG107" s="12"/>
      <c r="QH107" s="12"/>
      <c r="QI107" s="12"/>
      <c r="QJ107" s="12"/>
      <c r="QK107" s="12"/>
      <c r="QL107" s="12"/>
      <c r="QM107" s="12"/>
      <c r="QN107" s="12"/>
      <c r="QO107" s="12"/>
      <c r="QP107" s="12"/>
      <c r="QQ107" s="12"/>
      <c r="QR107" s="12"/>
      <c r="QS107" s="12"/>
      <c r="QT107" s="12"/>
      <c r="QU107" s="12"/>
      <c r="QV107" s="12"/>
      <c r="QW107" s="12"/>
      <c r="QX107" s="12"/>
      <c r="QY107" s="12"/>
      <c r="QZ107" s="12"/>
      <c r="RA107" s="12"/>
      <c r="RB107" s="12"/>
      <c r="RC107" s="12"/>
      <c r="RD107" s="12"/>
      <c r="RE107" s="12"/>
      <c r="RF107" s="12"/>
      <c r="RG107" s="12"/>
      <c r="RH107" s="12"/>
      <c r="RI107" s="12"/>
      <c r="RJ107" s="12"/>
      <c r="RK107" s="12"/>
      <c r="RL107" s="12"/>
      <c r="RM107" s="12"/>
      <c r="RN107" s="12"/>
      <c r="RO107" s="12"/>
      <c r="RP107" s="12"/>
      <c r="RQ107" s="12"/>
      <c r="RR107" s="12"/>
      <c r="RS107" s="12"/>
      <c r="RT107" s="12"/>
      <c r="RU107" s="12"/>
      <c r="RV107" s="12"/>
      <c r="RW107" s="12"/>
      <c r="RX107" s="12"/>
      <c r="RY107" s="12"/>
      <c r="RZ107" s="12"/>
      <c r="SA107" s="12"/>
      <c r="SB107" s="12"/>
      <c r="SC107" s="12"/>
      <c r="SD107" s="12"/>
      <c r="SE107" s="12"/>
      <c r="SF107" s="12"/>
      <c r="SG107" s="12"/>
      <c r="SH107" s="12"/>
      <c r="SI107" s="12"/>
      <c r="SJ107" s="12"/>
      <c r="SK107" s="12"/>
      <c r="SL107" s="12"/>
      <c r="SM107" s="12"/>
      <c r="SN107" s="12"/>
      <c r="SO107" s="12"/>
      <c r="SP107" s="12"/>
      <c r="SQ107" s="12"/>
      <c r="SR107" s="12"/>
      <c r="SS107" s="12"/>
      <c r="ST107" s="12"/>
      <c r="SU107" s="12"/>
      <c r="SV107" s="12"/>
      <c r="SW107" s="12"/>
      <c r="SX107" s="12"/>
      <c r="SY107" s="12"/>
      <c r="SZ107" s="12"/>
      <c r="TA107" s="12"/>
      <c r="TB107" s="12"/>
      <c r="TC107" s="12"/>
      <c r="TD107" s="12"/>
      <c r="TE107" s="12"/>
      <c r="TF107" s="12"/>
      <c r="TG107" s="12"/>
      <c r="TH107" s="12"/>
      <c r="TI107" s="12"/>
      <c r="TJ107" s="12"/>
      <c r="TK107" s="12"/>
      <c r="TL107" s="12"/>
      <c r="TM107" s="12"/>
      <c r="TN107" s="12"/>
      <c r="TO107" s="12"/>
      <c r="TP107" s="12"/>
      <c r="TQ107" s="12"/>
      <c r="TR107" s="12"/>
      <c r="TS107" s="12"/>
      <c r="TT107" s="12"/>
      <c r="TU107" s="12"/>
      <c r="TV107" s="12"/>
    </row>
    <row r="108" spans="1:542" s="96" customFormat="1" x14ac:dyDescent="0.2">
      <c r="A108" s="32" t="s">
        <v>206</v>
      </c>
      <c r="B108" s="32" t="s">
        <v>190</v>
      </c>
      <c r="C108" s="88" t="s">
        <v>191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1909189</v>
      </c>
      <c r="J108" s="35">
        <f t="shared" si="23"/>
        <v>1909189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  <c r="KE108" s="12"/>
      <c r="KF108" s="12"/>
      <c r="KG108" s="12"/>
      <c r="KH108" s="12"/>
      <c r="KI108" s="12"/>
      <c r="KJ108" s="12"/>
      <c r="KK108" s="12"/>
      <c r="KL108" s="12"/>
      <c r="KM108" s="12"/>
      <c r="KN108" s="12"/>
      <c r="KO108" s="12"/>
      <c r="KP108" s="12"/>
      <c r="KQ108" s="12"/>
      <c r="KR108" s="12"/>
      <c r="KS108" s="12"/>
      <c r="KT108" s="12"/>
      <c r="KU108" s="12"/>
      <c r="KV108" s="12"/>
      <c r="KW108" s="12"/>
      <c r="KX108" s="12"/>
      <c r="KY108" s="12"/>
      <c r="KZ108" s="12"/>
      <c r="LA108" s="12"/>
      <c r="LB108" s="12"/>
      <c r="LC108" s="12"/>
      <c r="LD108" s="12"/>
      <c r="LE108" s="12"/>
      <c r="LF108" s="12"/>
      <c r="LG108" s="12"/>
      <c r="LH108" s="12"/>
      <c r="LI108" s="12"/>
      <c r="LJ108" s="12"/>
      <c r="LK108" s="12"/>
      <c r="LL108" s="12"/>
      <c r="LM108" s="12"/>
      <c r="LN108" s="12"/>
      <c r="LO108" s="12"/>
      <c r="LP108" s="12"/>
      <c r="LQ108" s="12"/>
      <c r="LR108" s="12"/>
      <c r="LS108" s="12"/>
      <c r="LT108" s="12"/>
      <c r="LU108" s="12"/>
      <c r="LV108" s="12"/>
      <c r="LW108" s="12"/>
      <c r="LX108" s="12"/>
      <c r="LY108" s="12"/>
      <c r="LZ108" s="12"/>
      <c r="MA108" s="12"/>
      <c r="MB108" s="12"/>
      <c r="MC108" s="12"/>
      <c r="MD108" s="12"/>
      <c r="ME108" s="12"/>
      <c r="MF108" s="12"/>
      <c r="MG108" s="12"/>
      <c r="MH108" s="12"/>
      <c r="MI108" s="12"/>
      <c r="MJ108" s="12"/>
      <c r="MK108" s="12"/>
      <c r="ML108" s="12"/>
      <c r="MM108" s="12"/>
      <c r="MN108" s="12"/>
      <c r="MO108" s="12"/>
      <c r="MP108" s="12"/>
      <c r="MQ108" s="12"/>
      <c r="MR108" s="12"/>
      <c r="MS108" s="12"/>
      <c r="MT108" s="12"/>
      <c r="MU108" s="12"/>
      <c r="MV108" s="12"/>
      <c r="MW108" s="12"/>
      <c r="MX108" s="12"/>
      <c r="MY108" s="12"/>
      <c r="MZ108" s="12"/>
      <c r="NA108" s="12"/>
      <c r="NB108" s="12"/>
      <c r="NC108" s="12"/>
      <c r="ND108" s="12"/>
      <c r="NE108" s="12"/>
      <c r="NF108" s="12"/>
      <c r="NG108" s="12"/>
      <c r="NH108" s="12"/>
      <c r="NI108" s="12"/>
      <c r="NJ108" s="12"/>
      <c r="NK108" s="12"/>
      <c r="NL108" s="12"/>
      <c r="NM108" s="12"/>
      <c r="NN108" s="12"/>
      <c r="NO108" s="12"/>
      <c r="NP108" s="12"/>
      <c r="NQ108" s="12"/>
      <c r="NR108" s="12"/>
      <c r="NS108" s="12"/>
      <c r="NT108" s="12"/>
      <c r="NU108" s="12"/>
      <c r="NV108" s="12"/>
      <c r="NW108" s="12"/>
      <c r="NX108" s="12"/>
      <c r="NY108" s="12"/>
      <c r="NZ108" s="12"/>
      <c r="OA108" s="12"/>
      <c r="OB108" s="12"/>
      <c r="OC108" s="12"/>
      <c r="OD108" s="12"/>
      <c r="OE108" s="12"/>
      <c r="OF108" s="12"/>
      <c r="OG108" s="12"/>
      <c r="OH108" s="12"/>
      <c r="OI108" s="12"/>
      <c r="OJ108" s="12"/>
      <c r="OK108" s="12"/>
      <c r="OL108" s="12"/>
      <c r="OM108" s="12"/>
      <c r="ON108" s="12"/>
      <c r="OO108" s="12"/>
      <c r="OP108" s="12"/>
      <c r="OQ108" s="12"/>
      <c r="OR108" s="12"/>
      <c r="OS108" s="12"/>
      <c r="OT108" s="12"/>
      <c r="OU108" s="12"/>
      <c r="OV108" s="12"/>
      <c r="OW108" s="12"/>
      <c r="OX108" s="12"/>
      <c r="OY108" s="12"/>
      <c r="OZ108" s="12"/>
      <c r="PA108" s="12"/>
      <c r="PB108" s="12"/>
      <c r="PC108" s="12"/>
      <c r="PD108" s="12"/>
      <c r="PE108" s="12"/>
      <c r="PF108" s="12"/>
      <c r="PG108" s="12"/>
      <c r="PH108" s="12"/>
      <c r="PI108" s="12"/>
      <c r="PJ108" s="12"/>
      <c r="PK108" s="12"/>
      <c r="PL108" s="12"/>
      <c r="PM108" s="12"/>
      <c r="PN108" s="12"/>
      <c r="PO108" s="12"/>
      <c r="PP108" s="12"/>
      <c r="PQ108" s="12"/>
      <c r="PR108" s="12"/>
      <c r="PS108" s="12"/>
      <c r="PT108" s="12"/>
      <c r="PU108" s="12"/>
      <c r="PV108" s="12"/>
      <c r="PW108" s="12"/>
      <c r="PX108" s="12"/>
      <c r="PY108" s="12"/>
      <c r="PZ108" s="12"/>
      <c r="QA108" s="12"/>
      <c r="QB108" s="12"/>
      <c r="QC108" s="12"/>
      <c r="QD108" s="12"/>
      <c r="QE108" s="12"/>
      <c r="QF108" s="12"/>
      <c r="QG108" s="12"/>
      <c r="QH108" s="12"/>
      <c r="QI108" s="12"/>
      <c r="QJ108" s="12"/>
      <c r="QK108" s="12"/>
      <c r="QL108" s="12"/>
      <c r="QM108" s="12"/>
      <c r="QN108" s="12"/>
      <c r="QO108" s="12"/>
      <c r="QP108" s="12"/>
      <c r="QQ108" s="12"/>
      <c r="QR108" s="12"/>
      <c r="QS108" s="12"/>
      <c r="QT108" s="12"/>
      <c r="QU108" s="12"/>
      <c r="QV108" s="12"/>
      <c r="QW108" s="12"/>
      <c r="QX108" s="12"/>
      <c r="QY108" s="12"/>
      <c r="QZ108" s="12"/>
      <c r="RA108" s="12"/>
      <c r="RB108" s="12"/>
      <c r="RC108" s="12"/>
      <c r="RD108" s="12"/>
      <c r="RE108" s="12"/>
      <c r="RF108" s="12"/>
      <c r="RG108" s="12"/>
      <c r="RH108" s="12"/>
      <c r="RI108" s="12"/>
      <c r="RJ108" s="12"/>
      <c r="RK108" s="12"/>
      <c r="RL108" s="12"/>
      <c r="RM108" s="12"/>
      <c r="RN108" s="12"/>
      <c r="RO108" s="12"/>
      <c r="RP108" s="12"/>
      <c r="RQ108" s="12"/>
      <c r="RR108" s="12"/>
      <c r="RS108" s="12"/>
      <c r="RT108" s="12"/>
      <c r="RU108" s="12"/>
      <c r="RV108" s="12"/>
      <c r="RW108" s="12"/>
      <c r="RX108" s="12"/>
      <c r="RY108" s="12"/>
      <c r="RZ108" s="12"/>
      <c r="SA108" s="12"/>
      <c r="SB108" s="12"/>
      <c r="SC108" s="12"/>
      <c r="SD108" s="12"/>
      <c r="SE108" s="12"/>
      <c r="SF108" s="12"/>
      <c r="SG108" s="12"/>
      <c r="SH108" s="12"/>
      <c r="SI108" s="12"/>
      <c r="SJ108" s="12"/>
      <c r="SK108" s="12"/>
      <c r="SL108" s="12"/>
      <c r="SM108" s="12"/>
      <c r="SN108" s="12"/>
      <c r="SO108" s="12"/>
      <c r="SP108" s="12"/>
      <c r="SQ108" s="12"/>
      <c r="SR108" s="12"/>
      <c r="SS108" s="12"/>
      <c r="ST108" s="12"/>
      <c r="SU108" s="12"/>
      <c r="SV108" s="12"/>
      <c r="SW108" s="12"/>
      <c r="SX108" s="12"/>
      <c r="SY108" s="12"/>
      <c r="SZ108" s="12"/>
      <c r="TA108" s="12"/>
      <c r="TB108" s="12"/>
      <c r="TC108" s="12"/>
      <c r="TD108" s="12"/>
      <c r="TE108" s="12"/>
      <c r="TF108" s="12"/>
      <c r="TG108" s="12"/>
      <c r="TH108" s="12"/>
      <c r="TI108" s="12"/>
      <c r="TJ108" s="12"/>
      <c r="TK108" s="12"/>
      <c r="TL108" s="12"/>
      <c r="TM108" s="12"/>
      <c r="TN108" s="12"/>
      <c r="TO108" s="12"/>
      <c r="TP108" s="12"/>
      <c r="TQ108" s="12"/>
      <c r="TR108" s="12"/>
      <c r="TS108" s="12"/>
      <c r="TT108" s="12"/>
      <c r="TU108" s="12"/>
      <c r="TV108" s="12"/>
    </row>
    <row r="109" spans="1:542" s="96" customFormat="1" x14ac:dyDescent="0.2">
      <c r="A109" s="32" t="s">
        <v>207</v>
      </c>
      <c r="B109" s="32" t="s">
        <v>193</v>
      </c>
      <c r="C109" s="88" t="s">
        <v>194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6176934</v>
      </c>
      <c r="J109" s="35">
        <f t="shared" si="23"/>
        <v>6176934</v>
      </c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  <c r="IW109" s="12"/>
      <c r="IX109" s="12"/>
      <c r="IY109" s="12"/>
      <c r="IZ109" s="12"/>
      <c r="JA109" s="12"/>
      <c r="JB109" s="12"/>
      <c r="JC109" s="12"/>
      <c r="JD109" s="12"/>
      <c r="JE109" s="12"/>
      <c r="JF109" s="12"/>
      <c r="JG109" s="12"/>
      <c r="JH109" s="12"/>
      <c r="JI109" s="12"/>
      <c r="JJ109" s="12"/>
      <c r="JK109" s="12"/>
      <c r="JL109" s="12"/>
      <c r="JM109" s="12"/>
      <c r="JN109" s="12"/>
      <c r="JO109" s="12"/>
      <c r="JP109" s="12"/>
      <c r="JQ109" s="12"/>
      <c r="JR109" s="12"/>
      <c r="JS109" s="12"/>
      <c r="JT109" s="12"/>
      <c r="JU109" s="12"/>
      <c r="JV109" s="12"/>
      <c r="JW109" s="12"/>
      <c r="JX109" s="12"/>
      <c r="JY109" s="12"/>
      <c r="JZ109" s="12"/>
      <c r="KA109" s="12"/>
      <c r="KB109" s="12"/>
      <c r="KC109" s="12"/>
      <c r="KD109" s="12"/>
      <c r="KE109" s="12"/>
      <c r="KF109" s="12"/>
      <c r="KG109" s="12"/>
      <c r="KH109" s="12"/>
      <c r="KI109" s="12"/>
      <c r="KJ109" s="12"/>
      <c r="KK109" s="12"/>
      <c r="KL109" s="12"/>
      <c r="KM109" s="12"/>
      <c r="KN109" s="12"/>
      <c r="KO109" s="12"/>
      <c r="KP109" s="12"/>
      <c r="KQ109" s="12"/>
      <c r="KR109" s="12"/>
      <c r="KS109" s="12"/>
      <c r="KT109" s="12"/>
      <c r="KU109" s="12"/>
      <c r="KV109" s="12"/>
      <c r="KW109" s="12"/>
      <c r="KX109" s="12"/>
      <c r="KY109" s="12"/>
      <c r="KZ109" s="12"/>
      <c r="LA109" s="12"/>
      <c r="LB109" s="12"/>
      <c r="LC109" s="12"/>
      <c r="LD109" s="12"/>
      <c r="LE109" s="12"/>
      <c r="LF109" s="12"/>
      <c r="LG109" s="12"/>
      <c r="LH109" s="12"/>
      <c r="LI109" s="12"/>
      <c r="LJ109" s="12"/>
      <c r="LK109" s="12"/>
      <c r="LL109" s="12"/>
      <c r="LM109" s="12"/>
      <c r="LN109" s="12"/>
      <c r="LO109" s="12"/>
      <c r="LP109" s="12"/>
      <c r="LQ109" s="12"/>
      <c r="LR109" s="12"/>
      <c r="LS109" s="12"/>
      <c r="LT109" s="12"/>
      <c r="LU109" s="12"/>
      <c r="LV109" s="12"/>
      <c r="LW109" s="12"/>
      <c r="LX109" s="12"/>
      <c r="LY109" s="12"/>
      <c r="LZ109" s="12"/>
      <c r="MA109" s="12"/>
      <c r="MB109" s="12"/>
      <c r="MC109" s="12"/>
      <c r="MD109" s="12"/>
      <c r="ME109" s="12"/>
      <c r="MF109" s="12"/>
      <c r="MG109" s="12"/>
      <c r="MH109" s="12"/>
      <c r="MI109" s="12"/>
      <c r="MJ109" s="12"/>
      <c r="MK109" s="12"/>
      <c r="ML109" s="12"/>
      <c r="MM109" s="12"/>
      <c r="MN109" s="12"/>
      <c r="MO109" s="12"/>
      <c r="MP109" s="12"/>
      <c r="MQ109" s="12"/>
      <c r="MR109" s="12"/>
      <c r="MS109" s="12"/>
      <c r="MT109" s="12"/>
      <c r="MU109" s="12"/>
      <c r="MV109" s="12"/>
      <c r="MW109" s="12"/>
      <c r="MX109" s="12"/>
      <c r="MY109" s="12"/>
      <c r="MZ109" s="12"/>
      <c r="NA109" s="12"/>
      <c r="NB109" s="12"/>
      <c r="NC109" s="12"/>
      <c r="ND109" s="12"/>
      <c r="NE109" s="12"/>
      <c r="NF109" s="12"/>
      <c r="NG109" s="12"/>
      <c r="NH109" s="12"/>
      <c r="NI109" s="12"/>
      <c r="NJ109" s="12"/>
      <c r="NK109" s="12"/>
      <c r="NL109" s="12"/>
      <c r="NM109" s="12"/>
      <c r="NN109" s="12"/>
      <c r="NO109" s="12"/>
      <c r="NP109" s="12"/>
      <c r="NQ109" s="12"/>
      <c r="NR109" s="12"/>
      <c r="NS109" s="12"/>
      <c r="NT109" s="12"/>
      <c r="NU109" s="12"/>
      <c r="NV109" s="12"/>
      <c r="NW109" s="12"/>
      <c r="NX109" s="12"/>
      <c r="NY109" s="12"/>
      <c r="NZ109" s="12"/>
      <c r="OA109" s="12"/>
      <c r="OB109" s="12"/>
      <c r="OC109" s="12"/>
      <c r="OD109" s="12"/>
      <c r="OE109" s="12"/>
      <c r="OF109" s="12"/>
      <c r="OG109" s="12"/>
      <c r="OH109" s="12"/>
      <c r="OI109" s="12"/>
      <c r="OJ109" s="12"/>
      <c r="OK109" s="12"/>
      <c r="OL109" s="12"/>
      <c r="OM109" s="12"/>
      <c r="ON109" s="12"/>
      <c r="OO109" s="12"/>
      <c r="OP109" s="12"/>
      <c r="OQ109" s="12"/>
      <c r="OR109" s="12"/>
      <c r="OS109" s="12"/>
      <c r="OT109" s="12"/>
      <c r="OU109" s="12"/>
      <c r="OV109" s="12"/>
      <c r="OW109" s="12"/>
      <c r="OX109" s="12"/>
      <c r="OY109" s="12"/>
      <c r="OZ109" s="12"/>
      <c r="PA109" s="12"/>
      <c r="PB109" s="12"/>
      <c r="PC109" s="12"/>
      <c r="PD109" s="12"/>
      <c r="PE109" s="12"/>
      <c r="PF109" s="12"/>
      <c r="PG109" s="12"/>
      <c r="PH109" s="12"/>
      <c r="PI109" s="12"/>
      <c r="PJ109" s="12"/>
      <c r="PK109" s="12"/>
      <c r="PL109" s="12"/>
      <c r="PM109" s="12"/>
      <c r="PN109" s="12"/>
      <c r="PO109" s="12"/>
      <c r="PP109" s="12"/>
      <c r="PQ109" s="12"/>
      <c r="PR109" s="12"/>
      <c r="PS109" s="12"/>
      <c r="PT109" s="12"/>
      <c r="PU109" s="12"/>
      <c r="PV109" s="12"/>
      <c r="PW109" s="12"/>
      <c r="PX109" s="12"/>
      <c r="PY109" s="12"/>
      <c r="PZ109" s="12"/>
      <c r="QA109" s="12"/>
      <c r="QB109" s="12"/>
      <c r="QC109" s="12"/>
      <c r="QD109" s="12"/>
      <c r="QE109" s="12"/>
      <c r="QF109" s="12"/>
      <c r="QG109" s="12"/>
      <c r="QH109" s="12"/>
      <c r="QI109" s="12"/>
      <c r="QJ109" s="12"/>
      <c r="QK109" s="12"/>
      <c r="QL109" s="12"/>
      <c r="QM109" s="12"/>
      <c r="QN109" s="12"/>
      <c r="QO109" s="12"/>
      <c r="QP109" s="12"/>
      <c r="QQ109" s="12"/>
      <c r="QR109" s="12"/>
      <c r="QS109" s="12"/>
      <c r="QT109" s="12"/>
      <c r="QU109" s="12"/>
      <c r="QV109" s="12"/>
      <c r="QW109" s="12"/>
      <c r="QX109" s="12"/>
      <c r="QY109" s="12"/>
      <c r="QZ109" s="12"/>
      <c r="RA109" s="12"/>
      <c r="RB109" s="12"/>
      <c r="RC109" s="12"/>
      <c r="RD109" s="12"/>
      <c r="RE109" s="12"/>
      <c r="RF109" s="12"/>
      <c r="RG109" s="12"/>
      <c r="RH109" s="12"/>
      <c r="RI109" s="12"/>
      <c r="RJ109" s="12"/>
      <c r="RK109" s="12"/>
      <c r="RL109" s="12"/>
      <c r="RM109" s="12"/>
      <c r="RN109" s="12"/>
      <c r="RO109" s="12"/>
      <c r="RP109" s="12"/>
      <c r="RQ109" s="12"/>
      <c r="RR109" s="12"/>
      <c r="RS109" s="12"/>
      <c r="RT109" s="12"/>
      <c r="RU109" s="12"/>
      <c r="RV109" s="12"/>
      <c r="RW109" s="12"/>
      <c r="RX109" s="12"/>
      <c r="RY109" s="12"/>
      <c r="RZ109" s="12"/>
      <c r="SA109" s="12"/>
      <c r="SB109" s="12"/>
      <c r="SC109" s="12"/>
      <c r="SD109" s="12"/>
      <c r="SE109" s="12"/>
      <c r="SF109" s="12"/>
      <c r="SG109" s="12"/>
      <c r="SH109" s="12"/>
      <c r="SI109" s="12"/>
      <c r="SJ109" s="12"/>
      <c r="SK109" s="12"/>
      <c r="SL109" s="12"/>
      <c r="SM109" s="12"/>
      <c r="SN109" s="12"/>
      <c r="SO109" s="12"/>
      <c r="SP109" s="12"/>
      <c r="SQ109" s="12"/>
      <c r="SR109" s="12"/>
      <c r="SS109" s="12"/>
      <c r="ST109" s="12"/>
      <c r="SU109" s="12"/>
      <c r="SV109" s="12"/>
      <c r="SW109" s="12"/>
      <c r="SX109" s="12"/>
      <c r="SY109" s="12"/>
      <c r="SZ109" s="12"/>
      <c r="TA109" s="12"/>
      <c r="TB109" s="12"/>
      <c r="TC109" s="12"/>
      <c r="TD109" s="12"/>
      <c r="TE109" s="12"/>
      <c r="TF109" s="12"/>
      <c r="TG109" s="12"/>
      <c r="TH109" s="12"/>
      <c r="TI109" s="12"/>
      <c r="TJ109" s="12"/>
      <c r="TK109" s="12"/>
      <c r="TL109" s="12"/>
      <c r="TM109" s="12"/>
      <c r="TN109" s="12"/>
      <c r="TO109" s="12"/>
      <c r="TP109" s="12"/>
      <c r="TQ109" s="12"/>
      <c r="TR109" s="12"/>
      <c r="TS109" s="12"/>
      <c r="TT109" s="12"/>
      <c r="TU109" s="12"/>
      <c r="TV109" s="12"/>
    </row>
    <row r="110" spans="1:542" s="96" customFormat="1" x14ac:dyDescent="0.2">
      <c r="A110" s="32" t="s">
        <v>208</v>
      </c>
      <c r="B110" s="32" t="s">
        <v>196</v>
      </c>
      <c r="C110" s="88" t="s">
        <v>197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1337283</v>
      </c>
      <c r="J110" s="35">
        <f t="shared" si="23"/>
        <v>1337283</v>
      </c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  <c r="IZ110" s="12"/>
      <c r="JA110" s="12"/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  <c r="JY110" s="12"/>
      <c r="JZ110" s="12"/>
      <c r="KA110" s="12"/>
      <c r="KB110" s="12"/>
      <c r="KC110" s="12"/>
      <c r="KD110" s="12"/>
      <c r="KE110" s="12"/>
      <c r="KF110" s="12"/>
      <c r="KG110" s="12"/>
      <c r="KH110" s="12"/>
      <c r="KI110" s="12"/>
      <c r="KJ110" s="12"/>
      <c r="KK110" s="12"/>
      <c r="KL110" s="12"/>
      <c r="KM110" s="12"/>
      <c r="KN110" s="12"/>
      <c r="KO110" s="12"/>
      <c r="KP110" s="12"/>
      <c r="KQ110" s="12"/>
      <c r="KR110" s="12"/>
      <c r="KS110" s="12"/>
      <c r="KT110" s="12"/>
      <c r="KU110" s="12"/>
      <c r="KV110" s="12"/>
      <c r="KW110" s="12"/>
      <c r="KX110" s="12"/>
      <c r="KY110" s="12"/>
      <c r="KZ110" s="12"/>
      <c r="LA110" s="12"/>
      <c r="LB110" s="12"/>
      <c r="LC110" s="12"/>
      <c r="LD110" s="12"/>
      <c r="LE110" s="12"/>
      <c r="LF110" s="12"/>
      <c r="LG110" s="12"/>
      <c r="LH110" s="12"/>
      <c r="LI110" s="12"/>
      <c r="LJ110" s="12"/>
      <c r="LK110" s="12"/>
      <c r="LL110" s="12"/>
      <c r="LM110" s="12"/>
      <c r="LN110" s="12"/>
      <c r="LO110" s="12"/>
      <c r="LP110" s="12"/>
      <c r="LQ110" s="12"/>
      <c r="LR110" s="12"/>
      <c r="LS110" s="12"/>
      <c r="LT110" s="12"/>
      <c r="LU110" s="12"/>
      <c r="LV110" s="12"/>
      <c r="LW110" s="12"/>
      <c r="LX110" s="12"/>
      <c r="LY110" s="12"/>
      <c r="LZ110" s="12"/>
      <c r="MA110" s="12"/>
      <c r="MB110" s="12"/>
      <c r="MC110" s="12"/>
      <c r="MD110" s="12"/>
      <c r="ME110" s="12"/>
      <c r="MF110" s="12"/>
      <c r="MG110" s="12"/>
      <c r="MH110" s="12"/>
      <c r="MI110" s="12"/>
      <c r="MJ110" s="12"/>
      <c r="MK110" s="12"/>
      <c r="ML110" s="12"/>
      <c r="MM110" s="12"/>
      <c r="MN110" s="12"/>
      <c r="MO110" s="12"/>
      <c r="MP110" s="12"/>
      <c r="MQ110" s="12"/>
      <c r="MR110" s="12"/>
      <c r="MS110" s="12"/>
      <c r="MT110" s="12"/>
      <c r="MU110" s="12"/>
      <c r="MV110" s="12"/>
      <c r="MW110" s="12"/>
      <c r="MX110" s="12"/>
      <c r="MY110" s="12"/>
      <c r="MZ110" s="12"/>
      <c r="NA110" s="12"/>
      <c r="NB110" s="12"/>
      <c r="NC110" s="12"/>
      <c r="ND110" s="12"/>
      <c r="NE110" s="12"/>
      <c r="NF110" s="12"/>
      <c r="NG110" s="12"/>
      <c r="NH110" s="12"/>
      <c r="NI110" s="12"/>
      <c r="NJ110" s="12"/>
      <c r="NK110" s="12"/>
      <c r="NL110" s="12"/>
      <c r="NM110" s="12"/>
      <c r="NN110" s="12"/>
      <c r="NO110" s="12"/>
      <c r="NP110" s="12"/>
      <c r="NQ110" s="12"/>
      <c r="NR110" s="12"/>
      <c r="NS110" s="12"/>
      <c r="NT110" s="12"/>
      <c r="NU110" s="12"/>
      <c r="NV110" s="12"/>
      <c r="NW110" s="12"/>
      <c r="NX110" s="12"/>
      <c r="NY110" s="12"/>
      <c r="NZ110" s="12"/>
      <c r="OA110" s="12"/>
      <c r="OB110" s="12"/>
      <c r="OC110" s="12"/>
      <c r="OD110" s="12"/>
      <c r="OE110" s="12"/>
      <c r="OF110" s="12"/>
      <c r="OG110" s="12"/>
      <c r="OH110" s="12"/>
      <c r="OI110" s="12"/>
      <c r="OJ110" s="12"/>
      <c r="OK110" s="12"/>
      <c r="OL110" s="12"/>
      <c r="OM110" s="12"/>
      <c r="ON110" s="12"/>
      <c r="OO110" s="12"/>
      <c r="OP110" s="12"/>
      <c r="OQ110" s="12"/>
      <c r="OR110" s="12"/>
      <c r="OS110" s="12"/>
      <c r="OT110" s="12"/>
      <c r="OU110" s="12"/>
      <c r="OV110" s="12"/>
      <c r="OW110" s="12"/>
      <c r="OX110" s="12"/>
      <c r="OY110" s="12"/>
      <c r="OZ110" s="12"/>
      <c r="PA110" s="12"/>
      <c r="PB110" s="12"/>
      <c r="PC110" s="12"/>
      <c r="PD110" s="12"/>
      <c r="PE110" s="12"/>
      <c r="PF110" s="12"/>
      <c r="PG110" s="12"/>
      <c r="PH110" s="12"/>
      <c r="PI110" s="12"/>
      <c r="PJ110" s="12"/>
      <c r="PK110" s="12"/>
      <c r="PL110" s="12"/>
      <c r="PM110" s="12"/>
      <c r="PN110" s="12"/>
      <c r="PO110" s="12"/>
      <c r="PP110" s="12"/>
      <c r="PQ110" s="12"/>
      <c r="PR110" s="12"/>
      <c r="PS110" s="12"/>
      <c r="PT110" s="12"/>
      <c r="PU110" s="12"/>
      <c r="PV110" s="12"/>
      <c r="PW110" s="12"/>
      <c r="PX110" s="12"/>
      <c r="PY110" s="12"/>
      <c r="PZ110" s="12"/>
      <c r="QA110" s="12"/>
      <c r="QB110" s="12"/>
      <c r="QC110" s="12"/>
      <c r="QD110" s="12"/>
      <c r="QE110" s="12"/>
      <c r="QF110" s="12"/>
      <c r="QG110" s="12"/>
      <c r="QH110" s="12"/>
      <c r="QI110" s="12"/>
      <c r="QJ110" s="12"/>
      <c r="QK110" s="12"/>
      <c r="QL110" s="12"/>
      <c r="QM110" s="12"/>
      <c r="QN110" s="12"/>
      <c r="QO110" s="12"/>
      <c r="QP110" s="12"/>
      <c r="QQ110" s="12"/>
      <c r="QR110" s="12"/>
      <c r="QS110" s="12"/>
      <c r="QT110" s="12"/>
      <c r="QU110" s="12"/>
      <c r="QV110" s="12"/>
      <c r="QW110" s="12"/>
      <c r="QX110" s="12"/>
      <c r="QY110" s="12"/>
      <c r="QZ110" s="12"/>
      <c r="RA110" s="12"/>
      <c r="RB110" s="12"/>
      <c r="RC110" s="12"/>
      <c r="RD110" s="12"/>
      <c r="RE110" s="12"/>
      <c r="RF110" s="12"/>
      <c r="RG110" s="12"/>
      <c r="RH110" s="12"/>
      <c r="RI110" s="12"/>
      <c r="RJ110" s="12"/>
      <c r="RK110" s="12"/>
      <c r="RL110" s="12"/>
      <c r="RM110" s="12"/>
      <c r="RN110" s="12"/>
      <c r="RO110" s="12"/>
      <c r="RP110" s="12"/>
      <c r="RQ110" s="12"/>
      <c r="RR110" s="12"/>
      <c r="RS110" s="12"/>
      <c r="RT110" s="12"/>
      <c r="RU110" s="12"/>
      <c r="RV110" s="12"/>
      <c r="RW110" s="12"/>
      <c r="RX110" s="12"/>
      <c r="RY110" s="12"/>
      <c r="RZ110" s="12"/>
      <c r="SA110" s="12"/>
      <c r="SB110" s="12"/>
      <c r="SC110" s="12"/>
      <c r="SD110" s="12"/>
      <c r="SE110" s="12"/>
      <c r="SF110" s="12"/>
      <c r="SG110" s="12"/>
      <c r="SH110" s="12"/>
      <c r="SI110" s="12"/>
      <c r="SJ110" s="12"/>
      <c r="SK110" s="12"/>
      <c r="SL110" s="12"/>
      <c r="SM110" s="12"/>
      <c r="SN110" s="12"/>
      <c r="SO110" s="12"/>
      <c r="SP110" s="12"/>
      <c r="SQ110" s="12"/>
      <c r="SR110" s="12"/>
      <c r="SS110" s="12"/>
      <c r="ST110" s="12"/>
      <c r="SU110" s="12"/>
      <c r="SV110" s="12"/>
      <c r="SW110" s="12"/>
      <c r="SX110" s="12"/>
      <c r="SY110" s="12"/>
      <c r="SZ110" s="12"/>
      <c r="TA110" s="12"/>
      <c r="TB110" s="12"/>
      <c r="TC110" s="12"/>
      <c r="TD110" s="12"/>
      <c r="TE110" s="12"/>
      <c r="TF110" s="12"/>
      <c r="TG110" s="12"/>
      <c r="TH110" s="12"/>
      <c r="TI110" s="12"/>
      <c r="TJ110" s="12"/>
      <c r="TK110" s="12"/>
      <c r="TL110" s="12"/>
      <c r="TM110" s="12"/>
      <c r="TN110" s="12"/>
      <c r="TO110" s="12"/>
      <c r="TP110" s="12"/>
      <c r="TQ110" s="12"/>
      <c r="TR110" s="12"/>
      <c r="TS110" s="12"/>
      <c r="TT110" s="12"/>
      <c r="TU110" s="12"/>
      <c r="TV110" s="12"/>
    </row>
    <row r="111" spans="1:542" s="96" customFormat="1" x14ac:dyDescent="0.2">
      <c r="A111" s="32" t="s">
        <v>209</v>
      </c>
      <c r="B111" s="32" t="s">
        <v>199</v>
      </c>
      <c r="C111" s="88" t="s">
        <v>200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2195349</v>
      </c>
      <c r="J111" s="35">
        <f t="shared" si="23"/>
        <v>2195349</v>
      </c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  <c r="IX111" s="12"/>
      <c r="IY111" s="12"/>
      <c r="IZ111" s="12"/>
      <c r="JA111" s="12"/>
      <c r="JB111" s="12"/>
      <c r="JC111" s="12"/>
      <c r="JD111" s="12"/>
      <c r="JE111" s="12"/>
      <c r="JF111" s="12"/>
      <c r="JG111" s="12"/>
      <c r="JH111" s="12"/>
      <c r="JI111" s="12"/>
      <c r="JJ111" s="12"/>
      <c r="JK111" s="12"/>
      <c r="JL111" s="12"/>
      <c r="JM111" s="12"/>
      <c r="JN111" s="12"/>
      <c r="JO111" s="12"/>
      <c r="JP111" s="12"/>
      <c r="JQ111" s="12"/>
      <c r="JR111" s="12"/>
      <c r="JS111" s="12"/>
      <c r="JT111" s="12"/>
      <c r="JU111" s="12"/>
      <c r="JV111" s="12"/>
      <c r="JW111" s="12"/>
      <c r="JX111" s="12"/>
      <c r="JY111" s="12"/>
      <c r="JZ111" s="12"/>
      <c r="KA111" s="12"/>
      <c r="KB111" s="12"/>
      <c r="KC111" s="12"/>
      <c r="KD111" s="12"/>
      <c r="KE111" s="12"/>
      <c r="KF111" s="12"/>
      <c r="KG111" s="12"/>
      <c r="KH111" s="12"/>
      <c r="KI111" s="12"/>
      <c r="KJ111" s="12"/>
      <c r="KK111" s="12"/>
      <c r="KL111" s="12"/>
      <c r="KM111" s="12"/>
      <c r="KN111" s="12"/>
      <c r="KO111" s="12"/>
      <c r="KP111" s="12"/>
      <c r="KQ111" s="12"/>
      <c r="KR111" s="12"/>
      <c r="KS111" s="12"/>
      <c r="KT111" s="12"/>
      <c r="KU111" s="12"/>
      <c r="KV111" s="12"/>
      <c r="KW111" s="12"/>
      <c r="KX111" s="12"/>
      <c r="KY111" s="12"/>
      <c r="KZ111" s="12"/>
      <c r="LA111" s="12"/>
      <c r="LB111" s="12"/>
      <c r="LC111" s="12"/>
      <c r="LD111" s="12"/>
      <c r="LE111" s="12"/>
      <c r="LF111" s="12"/>
      <c r="LG111" s="12"/>
      <c r="LH111" s="12"/>
      <c r="LI111" s="12"/>
      <c r="LJ111" s="12"/>
      <c r="LK111" s="12"/>
      <c r="LL111" s="12"/>
      <c r="LM111" s="12"/>
      <c r="LN111" s="12"/>
      <c r="LO111" s="12"/>
      <c r="LP111" s="12"/>
      <c r="LQ111" s="12"/>
      <c r="LR111" s="12"/>
      <c r="LS111" s="12"/>
      <c r="LT111" s="12"/>
      <c r="LU111" s="12"/>
      <c r="LV111" s="12"/>
      <c r="LW111" s="12"/>
      <c r="LX111" s="12"/>
      <c r="LY111" s="12"/>
      <c r="LZ111" s="12"/>
      <c r="MA111" s="12"/>
      <c r="MB111" s="12"/>
      <c r="MC111" s="12"/>
      <c r="MD111" s="12"/>
      <c r="ME111" s="12"/>
      <c r="MF111" s="12"/>
      <c r="MG111" s="12"/>
      <c r="MH111" s="12"/>
      <c r="MI111" s="12"/>
      <c r="MJ111" s="12"/>
      <c r="MK111" s="12"/>
      <c r="ML111" s="12"/>
      <c r="MM111" s="12"/>
      <c r="MN111" s="12"/>
      <c r="MO111" s="12"/>
      <c r="MP111" s="12"/>
      <c r="MQ111" s="12"/>
      <c r="MR111" s="12"/>
      <c r="MS111" s="12"/>
      <c r="MT111" s="12"/>
      <c r="MU111" s="12"/>
      <c r="MV111" s="12"/>
      <c r="MW111" s="12"/>
      <c r="MX111" s="12"/>
      <c r="MY111" s="12"/>
      <c r="MZ111" s="12"/>
      <c r="NA111" s="12"/>
      <c r="NB111" s="12"/>
      <c r="NC111" s="12"/>
      <c r="ND111" s="12"/>
      <c r="NE111" s="12"/>
      <c r="NF111" s="12"/>
      <c r="NG111" s="12"/>
      <c r="NH111" s="12"/>
      <c r="NI111" s="12"/>
      <c r="NJ111" s="12"/>
      <c r="NK111" s="12"/>
      <c r="NL111" s="12"/>
      <c r="NM111" s="12"/>
      <c r="NN111" s="12"/>
      <c r="NO111" s="12"/>
      <c r="NP111" s="12"/>
      <c r="NQ111" s="12"/>
      <c r="NR111" s="12"/>
      <c r="NS111" s="12"/>
      <c r="NT111" s="12"/>
      <c r="NU111" s="12"/>
      <c r="NV111" s="12"/>
      <c r="NW111" s="12"/>
      <c r="NX111" s="12"/>
      <c r="NY111" s="12"/>
      <c r="NZ111" s="12"/>
      <c r="OA111" s="12"/>
      <c r="OB111" s="12"/>
      <c r="OC111" s="12"/>
      <c r="OD111" s="12"/>
      <c r="OE111" s="12"/>
      <c r="OF111" s="12"/>
      <c r="OG111" s="12"/>
      <c r="OH111" s="12"/>
      <c r="OI111" s="12"/>
      <c r="OJ111" s="12"/>
      <c r="OK111" s="12"/>
      <c r="OL111" s="12"/>
      <c r="OM111" s="12"/>
      <c r="ON111" s="12"/>
      <c r="OO111" s="12"/>
      <c r="OP111" s="12"/>
      <c r="OQ111" s="12"/>
      <c r="OR111" s="12"/>
      <c r="OS111" s="12"/>
      <c r="OT111" s="12"/>
      <c r="OU111" s="12"/>
      <c r="OV111" s="12"/>
      <c r="OW111" s="12"/>
      <c r="OX111" s="12"/>
      <c r="OY111" s="12"/>
      <c r="OZ111" s="12"/>
      <c r="PA111" s="12"/>
      <c r="PB111" s="12"/>
      <c r="PC111" s="12"/>
      <c r="PD111" s="12"/>
      <c r="PE111" s="12"/>
      <c r="PF111" s="12"/>
      <c r="PG111" s="12"/>
      <c r="PH111" s="12"/>
      <c r="PI111" s="12"/>
      <c r="PJ111" s="12"/>
      <c r="PK111" s="12"/>
      <c r="PL111" s="12"/>
      <c r="PM111" s="12"/>
      <c r="PN111" s="12"/>
      <c r="PO111" s="12"/>
      <c r="PP111" s="12"/>
      <c r="PQ111" s="12"/>
      <c r="PR111" s="12"/>
      <c r="PS111" s="12"/>
      <c r="PT111" s="12"/>
      <c r="PU111" s="12"/>
      <c r="PV111" s="12"/>
      <c r="PW111" s="12"/>
      <c r="PX111" s="12"/>
      <c r="PY111" s="12"/>
      <c r="PZ111" s="12"/>
      <c r="QA111" s="12"/>
      <c r="QB111" s="12"/>
      <c r="QC111" s="12"/>
      <c r="QD111" s="12"/>
      <c r="QE111" s="12"/>
      <c r="QF111" s="12"/>
      <c r="QG111" s="12"/>
      <c r="QH111" s="12"/>
      <c r="QI111" s="12"/>
      <c r="QJ111" s="12"/>
      <c r="QK111" s="12"/>
      <c r="QL111" s="12"/>
      <c r="QM111" s="12"/>
      <c r="QN111" s="12"/>
      <c r="QO111" s="12"/>
      <c r="QP111" s="12"/>
      <c r="QQ111" s="12"/>
      <c r="QR111" s="12"/>
      <c r="QS111" s="12"/>
      <c r="QT111" s="12"/>
      <c r="QU111" s="12"/>
      <c r="QV111" s="12"/>
      <c r="QW111" s="12"/>
      <c r="QX111" s="12"/>
      <c r="QY111" s="12"/>
      <c r="QZ111" s="12"/>
      <c r="RA111" s="12"/>
      <c r="RB111" s="12"/>
      <c r="RC111" s="12"/>
      <c r="RD111" s="12"/>
      <c r="RE111" s="12"/>
      <c r="RF111" s="12"/>
      <c r="RG111" s="12"/>
      <c r="RH111" s="12"/>
      <c r="RI111" s="12"/>
      <c r="RJ111" s="12"/>
      <c r="RK111" s="12"/>
      <c r="RL111" s="12"/>
      <c r="RM111" s="12"/>
      <c r="RN111" s="12"/>
      <c r="RO111" s="12"/>
      <c r="RP111" s="12"/>
      <c r="RQ111" s="12"/>
      <c r="RR111" s="12"/>
      <c r="RS111" s="12"/>
      <c r="RT111" s="12"/>
      <c r="RU111" s="12"/>
      <c r="RV111" s="12"/>
      <c r="RW111" s="12"/>
      <c r="RX111" s="12"/>
      <c r="RY111" s="12"/>
      <c r="RZ111" s="12"/>
      <c r="SA111" s="12"/>
      <c r="SB111" s="12"/>
      <c r="SC111" s="12"/>
      <c r="SD111" s="12"/>
      <c r="SE111" s="12"/>
      <c r="SF111" s="12"/>
      <c r="SG111" s="12"/>
      <c r="SH111" s="12"/>
      <c r="SI111" s="12"/>
      <c r="SJ111" s="12"/>
      <c r="SK111" s="12"/>
      <c r="SL111" s="12"/>
      <c r="SM111" s="12"/>
      <c r="SN111" s="12"/>
      <c r="SO111" s="12"/>
      <c r="SP111" s="12"/>
      <c r="SQ111" s="12"/>
      <c r="SR111" s="12"/>
      <c r="SS111" s="12"/>
      <c r="ST111" s="12"/>
      <c r="SU111" s="12"/>
      <c r="SV111" s="12"/>
      <c r="SW111" s="12"/>
      <c r="SX111" s="12"/>
      <c r="SY111" s="12"/>
      <c r="SZ111" s="12"/>
      <c r="TA111" s="12"/>
      <c r="TB111" s="12"/>
      <c r="TC111" s="12"/>
      <c r="TD111" s="12"/>
      <c r="TE111" s="12"/>
      <c r="TF111" s="12"/>
      <c r="TG111" s="12"/>
      <c r="TH111" s="12"/>
      <c r="TI111" s="12"/>
      <c r="TJ111" s="12"/>
      <c r="TK111" s="12"/>
      <c r="TL111" s="12"/>
      <c r="TM111" s="12"/>
      <c r="TN111" s="12"/>
      <c r="TO111" s="12"/>
      <c r="TP111" s="12"/>
      <c r="TQ111" s="12"/>
      <c r="TR111" s="12"/>
      <c r="TS111" s="12"/>
      <c r="TT111" s="12"/>
      <c r="TU111" s="12"/>
      <c r="TV111" s="12"/>
    </row>
    <row r="112" spans="1:542" s="96" customFormat="1" x14ac:dyDescent="0.2">
      <c r="A112" s="32" t="s">
        <v>210</v>
      </c>
      <c r="B112" s="32" t="s">
        <v>211</v>
      </c>
      <c r="C112" s="88" t="s">
        <v>212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6350850</v>
      </c>
      <c r="J112" s="35">
        <f t="shared" si="23"/>
        <v>6350850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  <c r="IV112" s="12"/>
      <c r="IW112" s="12"/>
      <c r="IX112" s="12"/>
      <c r="IY112" s="12"/>
      <c r="IZ112" s="12"/>
      <c r="JA112" s="12"/>
      <c r="JB112" s="12"/>
      <c r="JC112" s="12"/>
      <c r="JD112" s="12"/>
      <c r="JE112" s="12"/>
      <c r="JF112" s="12"/>
      <c r="JG112" s="12"/>
      <c r="JH112" s="12"/>
      <c r="JI112" s="12"/>
      <c r="JJ112" s="12"/>
      <c r="JK112" s="12"/>
      <c r="JL112" s="12"/>
      <c r="JM112" s="12"/>
      <c r="JN112" s="12"/>
      <c r="JO112" s="12"/>
      <c r="JP112" s="12"/>
      <c r="JQ112" s="12"/>
      <c r="JR112" s="12"/>
      <c r="JS112" s="12"/>
      <c r="JT112" s="12"/>
      <c r="JU112" s="12"/>
      <c r="JV112" s="12"/>
      <c r="JW112" s="12"/>
      <c r="JX112" s="12"/>
      <c r="JY112" s="12"/>
      <c r="JZ112" s="12"/>
      <c r="KA112" s="12"/>
      <c r="KB112" s="12"/>
      <c r="KC112" s="12"/>
      <c r="KD112" s="12"/>
      <c r="KE112" s="12"/>
      <c r="KF112" s="12"/>
      <c r="KG112" s="12"/>
      <c r="KH112" s="12"/>
      <c r="KI112" s="12"/>
      <c r="KJ112" s="12"/>
      <c r="KK112" s="12"/>
      <c r="KL112" s="12"/>
      <c r="KM112" s="12"/>
      <c r="KN112" s="12"/>
      <c r="KO112" s="12"/>
      <c r="KP112" s="12"/>
      <c r="KQ112" s="12"/>
      <c r="KR112" s="12"/>
      <c r="KS112" s="12"/>
      <c r="KT112" s="12"/>
      <c r="KU112" s="12"/>
      <c r="KV112" s="12"/>
      <c r="KW112" s="12"/>
      <c r="KX112" s="12"/>
      <c r="KY112" s="12"/>
      <c r="KZ112" s="12"/>
      <c r="LA112" s="12"/>
      <c r="LB112" s="12"/>
      <c r="LC112" s="12"/>
      <c r="LD112" s="12"/>
      <c r="LE112" s="12"/>
      <c r="LF112" s="12"/>
      <c r="LG112" s="12"/>
      <c r="LH112" s="12"/>
      <c r="LI112" s="12"/>
      <c r="LJ112" s="12"/>
      <c r="LK112" s="12"/>
      <c r="LL112" s="12"/>
      <c r="LM112" s="12"/>
      <c r="LN112" s="12"/>
      <c r="LO112" s="12"/>
      <c r="LP112" s="12"/>
      <c r="LQ112" s="12"/>
      <c r="LR112" s="12"/>
      <c r="LS112" s="12"/>
      <c r="LT112" s="12"/>
      <c r="LU112" s="12"/>
      <c r="LV112" s="12"/>
      <c r="LW112" s="12"/>
      <c r="LX112" s="12"/>
      <c r="LY112" s="12"/>
      <c r="LZ112" s="12"/>
      <c r="MA112" s="12"/>
      <c r="MB112" s="12"/>
      <c r="MC112" s="12"/>
      <c r="MD112" s="12"/>
      <c r="ME112" s="12"/>
      <c r="MF112" s="12"/>
      <c r="MG112" s="12"/>
      <c r="MH112" s="12"/>
      <c r="MI112" s="12"/>
      <c r="MJ112" s="12"/>
      <c r="MK112" s="12"/>
      <c r="ML112" s="12"/>
      <c r="MM112" s="12"/>
      <c r="MN112" s="12"/>
      <c r="MO112" s="12"/>
      <c r="MP112" s="12"/>
      <c r="MQ112" s="12"/>
      <c r="MR112" s="12"/>
      <c r="MS112" s="12"/>
      <c r="MT112" s="12"/>
      <c r="MU112" s="12"/>
      <c r="MV112" s="12"/>
      <c r="MW112" s="12"/>
      <c r="MX112" s="12"/>
      <c r="MY112" s="12"/>
      <c r="MZ112" s="12"/>
      <c r="NA112" s="12"/>
      <c r="NB112" s="12"/>
      <c r="NC112" s="12"/>
      <c r="ND112" s="12"/>
      <c r="NE112" s="12"/>
      <c r="NF112" s="12"/>
      <c r="NG112" s="12"/>
      <c r="NH112" s="12"/>
      <c r="NI112" s="12"/>
      <c r="NJ112" s="12"/>
      <c r="NK112" s="12"/>
      <c r="NL112" s="12"/>
      <c r="NM112" s="12"/>
      <c r="NN112" s="12"/>
      <c r="NO112" s="12"/>
      <c r="NP112" s="12"/>
      <c r="NQ112" s="12"/>
      <c r="NR112" s="12"/>
      <c r="NS112" s="12"/>
      <c r="NT112" s="12"/>
      <c r="NU112" s="12"/>
      <c r="NV112" s="12"/>
      <c r="NW112" s="12"/>
      <c r="NX112" s="12"/>
      <c r="NY112" s="12"/>
      <c r="NZ112" s="12"/>
      <c r="OA112" s="12"/>
      <c r="OB112" s="12"/>
      <c r="OC112" s="12"/>
      <c r="OD112" s="12"/>
      <c r="OE112" s="12"/>
      <c r="OF112" s="12"/>
      <c r="OG112" s="12"/>
      <c r="OH112" s="12"/>
      <c r="OI112" s="12"/>
      <c r="OJ112" s="12"/>
      <c r="OK112" s="12"/>
      <c r="OL112" s="12"/>
      <c r="OM112" s="12"/>
      <c r="ON112" s="12"/>
      <c r="OO112" s="12"/>
      <c r="OP112" s="12"/>
      <c r="OQ112" s="12"/>
      <c r="OR112" s="12"/>
      <c r="OS112" s="12"/>
      <c r="OT112" s="12"/>
      <c r="OU112" s="12"/>
      <c r="OV112" s="12"/>
      <c r="OW112" s="12"/>
      <c r="OX112" s="12"/>
      <c r="OY112" s="12"/>
      <c r="OZ112" s="12"/>
      <c r="PA112" s="12"/>
      <c r="PB112" s="12"/>
      <c r="PC112" s="12"/>
      <c r="PD112" s="12"/>
      <c r="PE112" s="12"/>
      <c r="PF112" s="12"/>
      <c r="PG112" s="12"/>
      <c r="PH112" s="12"/>
      <c r="PI112" s="12"/>
      <c r="PJ112" s="12"/>
      <c r="PK112" s="12"/>
      <c r="PL112" s="12"/>
      <c r="PM112" s="12"/>
      <c r="PN112" s="12"/>
      <c r="PO112" s="12"/>
      <c r="PP112" s="12"/>
      <c r="PQ112" s="12"/>
      <c r="PR112" s="12"/>
      <c r="PS112" s="12"/>
      <c r="PT112" s="12"/>
      <c r="PU112" s="12"/>
      <c r="PV112" s="12"/>
      <c r="PW112" s="12"/>
      <c r="PX112" s="12"/>
      <c r="PY112" s="12"/>
      <c r="PZ112" s="12"/>
      <c r="QA112" s="12"/>
      <c r="QB112" s="12"/>
      <c r="QC112" s="12"/>
      <c r="QD112" s="12"/>
      <c r="QE112" s="12"/>
      <c r="QF112" s="12"/>
      <c r="QG112" s="12"/>
      <c r="QH112" s="12"/>
      <c r="QI112" s="12"/>
      <c r="QJ112" s="12"/>
      <c r="QK112" s="12"/>
      <c r="QL112" s="12"/>
      <c r="QM112" s="12"/>
      <c r="QN112" s="12"/>
      <c r="QO112" s="12"/>
      <c r="QP112" s="12"/>
      <c r="QQ112" s="12"/>
      <c r="QR112" s="12"/>
      <c r="QS112" s="12"/>
      <c r="QT112" s="12"/>
      <c r="QU112" s="12"/>
      <c r="QV112" s="12"/>
      <c r="QW112" s="12"/>
      <c r="QX112" s="12"/>
      <c r="QY112" s="12"/>
      <c r="QZ112" s="12"/>
      <c r="RA112" s="12"/>
      <c r="RB112" s="12"/>
      <c r="RC112" s="12"/>
      <c r="RD112" s="12"/>
      <c r="RE112" s="12"/>
      <c r="RF112" s="12"/>
      <c r="RG112" s="12"/>
      <c r="RH112" s="12"/>
      <c r="RI112" s="12"/>
      <c r="RJ112" s="12"/>
      <c r="RK112" s="12"/>
      <c r="RL112" s="12"/>
      <c r="RM112" s="12"/>
      <c r="RN112" s="12"/>
      <c r="RO112" s="12"/>
      <c r="RP112" s="12"/>
      <c r="RQ112" s="12"/>
      <c r="RR112" s="12"/>
      <c r="RS112" s="12"/>
      <c r="RT112" s="12"/>
      <c r="RU112" s="12"/>
      <c r="RV112" s="12"/>
      <c r="RW112" s="12"/>
      <c r="RX112" s="12"/>
      <c r="RY112" s="12"/>
      <c r="RZ112" s="12"/>
      <c r="SA112" s="12"/>
      <c r="SB112" s="12"/>
      <c r="SC112" s="12"/>
      <c r="SD112" s="12"/>
      <c r="SE112" s="12"/>
      <c r="SF112" s="12"/>
      <c r="SG112" s="12"/>
      <c r="SH112" s="12"/>
      <c r="SI112" s="12"/>
      <c r="SJ112" s="12"/>
      <c r="SK112" s="12"/>
      <c r="SL112" s="12"/>
      <c r="SM112" s="12"/>
      <c r="SN112" s="12"/>
      <c r="SO112" s="12"/>
      <c r="SP112" s="12"/>
      <c r="SQ112" s="12"/>
      <c r="SR112" s="12"/>
      <c r="SS112" s="12"/>
      <c r="ST112" s="12"/>
      <c r="SU112" s="12"/>
      <c r="SV112" s="12"/>
      <c r="SW112" s="12"/>
      <c r="SX112" s="12"/>
      <c r="SY112" s="12"/>
      <c r="SZ112" s="12"/>
      <c r="TA112" s="12"/>
      <c r="TB112" s="12"/>
      <c r="TC112" s="12"/>
      <c r="TD112" s="12"/>
      <c r="TE112" s="12"/>
      <c r="TF112" s="12"/>
      <c r="TG112" s="12"/>
      <c r="TH112" s="12"/>
      <c r="TI112" s="12"/>
      <c r="TJ112" s="12"/>
      <c r="TK112" s="12"/>
      <c r="TL112" s="12"/>
      <c r="TM112" s="12"/>
      <c r="TN112" s="12"/>
      <c r="TO112" s="12"/>
      <c r="TP112" s="12"/>
      <c r="TQ112" s="12"/>
      <c r="TR112" s="12"/>
      <c r="TS112" s="12"/>
      <c r="TT112" s="12"/>
      <c r="TU112" s="12"/>
      <c r="TV112" s="12"/>
    </row>
    <row r="113" spans="1:542" s="96" customFormat="1" x14ac:dyDescent="0.2">
      <c r="A113" s="32" t="s">
        <v>213</v>
      </c>
      <c r="B113" s="32" t="s">
        <v>202</v>
      </c>
      <c r="C113" s="88" t="s">
        <v>203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3366962</v>
      </c>
      <c r="J113" s="35">
        <f t="shared" si="23"/>
        <v>3366962</v>
      </c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  <c r="IW113" s="12"/>
      <c r="IX113" s="12"/>
      <c r="IY113" s="12"/>
      <c r="IZ113" s="12"/>
      <c r="JA113" s="12"/>
      <c r="JB113" s="12"/>
      <c r="JC113" s="12"/>
      <c r="JD113" s="12"/>
      <c r="JE113" s="12"/>
      <c r="JF113" s="12"/>
      <c r="JG113" s="12"/>
      <c r="JH113" s="12"/>
      <c r="JI113" s="12"/>
      <c r="JJ113" s="12"/>
      <c r="JK113" s="12"/>
      <c r="JL113" s="12"/>
      <c r="JM113" s="12"/>
      <c r="JN113" s="12"/>
      <c r="JO113" s="12"/>
      <c r="JP113" s="12"/>
      <c r="JQ113" s="12"/>
      <c r="JR113" s="12"/>
      <c r="JS113" s="12"/>
      <c r="JT113" s="12"/>
      <c r="JU113" s="12"/>
      <c r="JV113" s="12"/>
      <c r="JW113" s="12"/>
      <c r="JX113" s="12"/>
      <c r="JY113" s="12"/>
      <c r="JZ113" s="12"/>
      <c r="KA113" s="12"/>
      <c r="KB113" s="12"/>
      <c r="KC113" s="12"/>
      <c r="KD113" s="12"/>
      <c r="KE113" s="12"/>
      <c r="KF113" s="12"/>
      <c r="KG113" s="12"/>
      <c r="KH113" s="12"/>
      <c r="KI113" s="12"/>
      <c r="KJ113" s="12"/>
      <c r="KK113" s="12"/>
      <c r="KL113" s="12"/>
      <c r="KM113" s="12"/>
      <c r="KN113" s="12"/>
      <c r="KO113" s="12"/>
      <c r="KP113" s="12"/>
      <c r="KQ113" s="12"/>
      <c r="KR113" s="12"/>
      <c r="KS113" s="12"/>
      <c r="KT113" s="12"/>
      <c r="KU113" s="12"/>
      <c r="KV113" s="12"/>
      <c r="KW113" s="12"/>
      <c r="KX113" s="12"/>
      <c r="KY113" s="12"/>
      <c r="KZ113" s="12"/>
      <c r="LA113" s="12"/>
      <c r="LB113" s="12"/>
      <c r="LC113" s="12"/>
      <c r="LD113" s="12"/>
      <c r="LE113" s="12"/>
      <c r="LF113" s="12"/>
      <c r="LG113" s="12"/>
      <c r="LH113" s="12"/>
      <c r="LI113" s="12"/>
      <c r="LJ113" s="12"/>
      <c r="LK113" s="12"/>
      <c r="LL113" s="12"/>
      <c r="LM113" s="12"/>
      <c r="LN113" s="12"/>
      <c r="LO113" s="12"/>
      <c r="LP113" s="12"/>
      <c r="LQ113" s="12"/>
      <c r="LR113" s="12"/>
      <c r="LS113" s="12"/>
      <c r="LT113" s="12"/>
      <c r="LU113" s="12"/>
      <c r="LV113" s="12"/>
      <c r="LW113" s="12"/>
      <c r="LX113" s="12"/>
      <c r="LY113" s="12"/>
      <c r="LZ113" s="12"/>
      <c r="MA113" s="12"/>
      <c r="MB113" s="12"/>
      <c r="MC113" s="12"/>
      <c r="MD113" s="12"/>
      <c r="ME113" s="12"/>
      <c r="MF113" s="12"/>
      <c r="MG113" s="12"/>
      <c r="MH113" s="12"/>
      <c r="MI113" s="12"/>
      <c r="MJ113" s="12"/>
      <c r="MK113" s="12"/>
      <c r="ML113" s="12"/>
      <c r="MM113" s="12"/>
      <c r="MN113" s="12"/>
      <c r="MO113" s="12"/>
      <c r="MP113" s="12"/>
      <c r="MQ113" s="12"/>
      <c r="MR113" s="12"/>
      <c r="MS113" s="12"/>
      <c r="MT113" s="12"/>
      <c r="MU113" s="12"/>
      <c r="MV113" s="12"/>
      <c r="MW113" s="12"/>
      <c r="MX113" s="12"/>
      <c r="MY113" s="12"/>
      <c r="MZ113" s="12"/>
      <c r="NA113" s="12"/>
      <c r="NB113" s="12"/>
      <c r="NC113" s="12"/>
      <c r="ND113" s="12"/>
      <c r="NE113" s="12"/>
      <c r="NF113" s="12"/>
      <c r="NG113" s="12"/>
      <c r="NH113" s="12"/>
      <c r="NI113" s="12"/>
      <c r="NJ113" s="12"/>
      <c r="NK113" s="12"/>
      <c r="NL113" s="12"/>
      <c r="NM113" s="12"/>
      <c r="NN113" s="12"/>
      <c r="NO113" s="12"/>
      <c r="NP113" s="12"/>
      <c r="NQ113" s="12"/>
      <c r="NR113" s="12"/>
      <c r="NS113" s="12"/>
      <c r="NT113" s="12"/>
      <c r="NU113" s="12"/>
      <c r="NV113" s="12"/>
      <c r="NW113" s="12"/>
      <c r="NX113" s="12"/>
      <c r="NY113" s="12"/>
      <c r="NZ113" s="12"/>
      <c r="OA113" s="12"/>
      <c r="OB113" s="12"/>
      <c r="OC113" s="12"/>
      <c r="OD113" s="12"/>
      <c r="OE113" s="12"/>
      <c r="OF113" s="12"/>
      <c r="OG113" s="12"/>
      <c r="OH113" s="12"/>
      <c r="OI113" s="12"/>
      <c r="OJ113" s="12"/>
      <c r="OK113" s="12"/>
      <c r="OL113" s="12"/>
      <c r="OM113" s="12"/>
      <c r="ON113" s="12"/>
      <c r="OO113" s="12"/>
      <c r="OP113" s="12"/>
      <c r="OQ113" s="12"/>
      <c r="OR113" s="12"/>
      <c r="OS113" s="12"/>
      <c r="OT113" s="12"/>
      <c r="OU113" s="12"/>
      <c r="OV113" s="12"/>
      <c r="OW113" s="12"/>
      <c r="OX113" s="12"/>
      <c r="OY113" s="12"/>
      <c r="OZ113" s="12"/>
      <c r="PA113" s="12"/>
      <c r="PB113" s="12"/>
      <c r="PC113" s="12"/>
      <c r="PD113" s="12"/>
      <c r="PE113" s="12"/>
      <c r="PF113" s="12"/>
      <c r="PG113" s="12"/>
      <c r="PH113" s="12"/>
      <c r="PI113" s="12"/>
      <c r="PJ113" s="12"/>
      <c r="PK113" s="12"/>
      <c r="PL113" s="12"/>
      <c r="PM113" s="12"/>
      <c r="PN113" s="12"/>
      <c r="PO113" s="12"/>
      <c r="PP113" s="12"/>
      <c r="PQ113" s="12"/>
      <c r="PR113" s="12"/>
      <c r="PS113" s="12"/>
      <c r="PT113" s="12"/>
      <c r="PU113" s="12"/>
      <c r="PV113" s="12"/>
      <c r="PW113" s="12"/>
      <c r="PX113" s="12"/>
      <c r="PY113" s="12"/>
      <c r="PZ113" s="12"/>
      <c r="QA113" s="12"/>
      <c r="QB113" s="12"/>
      <c r="QC113" s="12"/>
      <c r="QD113" s="12"/>
      <c r="QE113" s="12"/>
      <c r="QF113" s="12"/>
      <c r="QG113" s="12"/>
      <c r="QH113" s="12"/>
      <c r="QI113" s="12"/>
      <c r="QJ113" s="12"/>
      <c r="QK113" s="12"/>
      <c r="QL113" s="12"/>
      <c r="QM113" s="12"/>
      <c r="QN113" s="12"/>
      <c r="QO113" s="12"/>
      <c r="QP113" s="12"/>
      <c r="QQ113" s="12"/>
      <c r="QR113" s="12"/>
      <c r="QS113" s="12"/>
      <c r="QT113" s="12"/>
      <c r="QU113" s="12"/>
      <c r="QV113" s="12"/>
      <c r="QW113" s="12"/>
      <c r="QX113" s="12"/>
      <c r="QY113" s="12"/>
      <c r="QZ113" s="12"/>
      <c r="RA113" s="12"/>
      <c r="RB113" s="12"/>
      <c r="RC113" s="12"/>
      <c r="RD113" s="12"/>
      <c r="RE113" s="12"/>
      <c r="RF113" s="12"/>
      <c r="RG113" s="12"/>
      <c r="RH113" s="12"/>
      <c r="RI113" s="12"/>
      <c r="RJ113" s="12"/>
      <c r="RK113" s="12"/>
      <c r="RL113" s="12"/>
      <c r="RM113" s="12"/>
      <c r="RN113" s="12"/>
      <c r="RO113" s="12"/>
      <c r="RP113" s="12"/>
      <c r="RQ113" s="12"/>
      <c r="RR113" s="12"/>
      <c r="RS113" s="12"/>
      <c r="RT113" s="12"/>
      <c r="RU113" s="12"/>
      <c r="RV113" s="12"/>
      <c r="RW113" s="12"/>
      <c r="RX113" s="12"/>
      <c r="RY113" s="12"/>
      <c r="RZ113" s="12"/>
      <c r="SA113" s="12"/>
      <c r="SB113" s="12"/>
      <c r="SC113" s="12"/>
      <c r="SD113" s="12"/>
      <c r="SE113" s="12"/>
      <c r="SF113" s="12"/>
      <c r="SG113" s="12"/>
      <c r="SH113" s="12"/>
      <c r="SI113" s="12"/>
      <c r="SJ113" s="12"/>
      <c r="SK113" s="12"/>
      <c r="SL113" s="12"/>
      <c r="SM113" s="12"/>
      <c r="SN113" s="12"/>
      <c r="SO113" s="12"/>
      <c r="SP113" s="12"/>
      <c r="SQ113" s="12"/>
      <c r="SR113" s="12"/>
      <c r="SS113" s="12"/>
      <c r="ST113" s="12"/>
      <c r="SU113" s="12"/>
      <c r="SV113" s="12"/>
      <c r="SW113" s="12"/>
      <c r="SX113" s="12"/>
      <c r="SY113" s="12"/>
      <c r="SZ113" s="12"/>
      <c r="TA113" s="12"/>
      <c r="TB113" s="12"/>
      <c r="TC113" s="12"/>
      <c r="TD113" s="12"/>
      <c r="TE113" s="12"/>
      <c r="TF113" s="12"/>
      <c r="TG113" s="12"/>
      <c r="TH113" s="12"/>
      <c r="TI113" s="12"/>
      <c r="TJ113" s="12"/>
      <c r="TK113" s="12"/>
      <c r="TL113" s="12"/>
      <c r="TM113" s="12"/>
      <c r="TN113" s="12"/>
      <c r="TO113" s="12"/>
      <c r="TP113" s="12"/>
      <c r="TQ113" s="12"/>
      <c r="TR113" s="12"/>
      <c r="TS113" s="12"/>
      <c r="TT113" s="12"/>
      <c r="TU113" s="12"/>
      <c r="TV113" s="12"/>
    </row>
    <row r="114" spans="1:542" s="12" customFormat="1" x14ac:dyDescent="0.2">
      <c r="A114" s="32"/>
      <c r="B114" s="32"/>
      <c r="C114" s="95" t="s">
        <v>214</v>
      </c>
      <c r="D114" s="75">
        <f t="shared" ref="D114:F114" si="29">+D117+D123+D134+D115</f>
        <v>0</v>
      </c>
      <c r="E114" s="34">
        <f t="shared" si="29"/>
        <v>414225353</v>
      </c>
      <c r="F114" s="34">
        <f t="shared" si="29"/>
        <v>326036599</v>
      </c>
      <c r="G114" s="34">
        <f>+G117+G123+G134+G115</f>
        <v>402115593</v>
      </c>
      <c r="H114" s="34">
        <f>+H117+H123+H134</f>
        <v>230839440</v>
      </c>
      <c r="I114" s="34">
        <f>+I117+I123+I134</f>
        <v>416882618</v>
      </c>
      <c r="J114" s="75">
        <f t="shared" si="23"/>
        <v>1790099603</v>
      </c>
      <c r="M114" s="98"/>
    </row>
    <row r="115" spans="1:542" s="12" customFormat="1" x14ac:dyDescent="0.2">
      <c r="A115" s="32"/>
      <c r="B115" s="32"/>
      <c r="C115" s="95" t="s">
        <v>215</v>
      </c>
      <c r="D115" s="75">
        <f t="shared" ref="D115:F115" si="30">SUM(D116)</f>
        <v>0</v>
      </c>
      <c r="E115" s="75">
        <f t="shared" si="30"/>
        <v>0</v>
      </c>
      <c r="F115" s="75">
        <f t="shared" si="30"/>
        <v>0</v>
      </c>
      <c r="G115" s="75">
        <f>SUM(G116)</f>
        <v>23950447</v>
      </c>
      <c r="H115" s="75">
        <f>SUM(H116)</f>
        <v>0</v>
      </c>
      <c r="I115" s="75">
        <f>SUM(I116)</f>
        <v>0</v>
      </c>
      <c r="J115" s="75">
        <f t="shared" si="23"/>
        <v>23950447</v>
      </c>
      <c r="M115" s="98"/>
    </row>
    <row r="116" spans="1:542" s="12" customFormat="1" x14ac:dyDescent="0.2">
      <c r="A116" s="32" t="s">
        <v>216</v>
      </c>
      <c r="B116" s="32" t="s">
        <v>217</v>
      </c>
      <c r="C116" s="99" t="s">
        <v>218</v>
      </c>
      <c r="D116" s="89">
        <v>0</v>
      </c>
      <c r="E116" s="89">
        <v>0</v>
      </c>
      <c r="F116" s="89">
        <v>0</v>
      </c>
      <c r="G116" s="89">
        <v>23950447</v>
      </c>
      <c r="H116" s="89">
        <v>0</v>
      </c>
      <c r="I116" s="89">
        <v>0</v>
      </c>
      <c r="J116" s="75">
        <f t="shared" si="23"/>
        <v>23950447</v>
      </c>
      <c r="M116" s="98"/>
    </row>
    <row r="117" spans="1:542" s="29" customFormat="1" x14ac:dyDescent="0.2">
      <c r="A117" s="59"/>
      <c r="B117" s="59"/>
      <c r="C117" s="100" t="s">
        <v>219</v>
      </c>
      <c r="D117" s="75">
        <f>SUM(D118:D121)</f>
        <v>0</v>
      </c>
      <c r="E117" s="75">
        <f>SUM(E118:E121)</f>
        <v>49182353</v>
      </c>
      <c r="F117" s="75">
        <f>SUM(F118:F121)</f>
        <v>20001097</v>
      </c>
      <c r="G117" s="75">
        <f>SUM(G118:G122)</f>
        <v>36841910</v>
      </c>
      <c r="H117" s="75">
        <f>SUM(H118:H122)</f>
        <v>24594761</v>
      </c>
      <c r="I117" s="75">
        <f>SUM(I118:I122)</f>
        <v>24489766</v>
      </c>
      <c r="J117" s="89">
        <f t="shared" si="23"/>
        <v>155109887</v>
      </c>
    </row>
    <row r="118" spans="1:542" s="12" customFormat="1" x14ac:dyDescent="0.2">
      <c r="A118" s="32" t="s">
        <v>220</v>
      </c>
      <c r="B118" s="32" t="s">
        <v>221</v>
      </c>
      <c r="C118" s="99" t="s">
        <v>222</v>
      </c>
      <c r="D118" s="89">
        <v>0</v>
      </c>
      <c r="E118" s="89">
        <v>32160477</v>
      </c>
      <c r="F118" s="89">
        <v>10607211</v>
      </c>
      <c r="G118" s="89">
        <v>22167273</v>
      </c>
      <c r="H118" s="89">
        <v>14615784</v>
      </c>
      <c r="I118" s="89">
        <v>14615784</v>
      </c>
      <c r="J118" s="89">
        <f t="shared" si="23"/>
        <v>94166529</v>
      </c>
    </row>
    <row r="119" spans="1:542" s="12" customFormat="1" x14ac:dyDescent="0.2">
      <c r="A119" s="32" t="s">
        <v>223</v>
      </c>
      <c r="B119" s="32" t="s">
        <v>224</v>
      </c>
      <c r="C119" s="99" t="s">
        <v>225</v>
      </c>
      <c r="D119" s="89">
        <v>0</v>
      </c>
      <c r="E119" s="89">
        <v>0</v>
      </c>
      <c r="F119" s="89">
        <v>3779709</v>
      </c>
      <c r="G119" s="89">
        <v>1259903</v>
      </c>
      <c r="H119" s="89">
        <v>1259903</v>
      </c>
      <c r="I119" s="89">
        <v>1259903</v>
      </c>
      <c r="J119" s="89">
        <f t="shared" si="23"/>
        <v>7559418</v>
      </c>
    </row>
    <row r="120" spans="1:542" s="12" customFormat="1" x14ac:dyDescent="0.2">
      <c r="A120" s="32" t="s">
        <v>226</v>
      </c>
      <c r="B120" s="101" t="s">
        <v>227</v>
      </c>
      <c r="C120" s="99" t="s">
        <v>228</v>
      </c>
      <c r="D120" s="89">
        <v>0</v>
      </c>
      <c r="E120" s="89">
        <v>15617858</v>
      </c>
      <c r="F120" s="89">
        <v>5151103</v>
      </c>
      <c r="G120" s="89">
        <v>10764931</v>
      </c>
      <c r="H120" s="89">
        <v>7097757</v>
      </c>
      <c r="I120" s="89">
        <v>7097757</v>
      </c>
      <c r="J120" s="89">
        <f t="shared" si="23"/>
        <v>45729406</v>
      </c>
    </row>
    <row r="121" spans="1:542" s="12" customFormat="1" x14ac:dyDescent="0.2">
      <c r="A121" s="32" t="s">
        <v>229</v>
      </c>
      <c r="B121" s="101" t="s">
        <v>230</v>
      </c>
      <c r="C121" s="99" t="s">
        <v>231</v>
      </c>
      <c r="D121" s="89">
        <v>0</v>
      </c>
      <c r="E121" s="89">
        <v>1404018</v>
      </c>
      <c r="F121" s="89">
        <v>463074</v>
      </c>
      <c r="G121" s="89">
        <v>967748</v>
      </c>
      <c r="H121" s="89">
        <v>638075</v>
      </c>
      <c r="I121" s="89">
        <v>638075</v>
      </c>
      <c r="J121" s="89">
        <f t="shared" si="23"/>
        <v>4110990</v>
      </c>
    </row>
    <row r="122" spans="1:542" s="12" customFormat="1" x14ac:dyDescent="0.2">
      <c r="A122" s="32" t="s">
        <v>232</v>
      </c>
      <c r="B122" s="101" t="s">
        <v>233</v>
      </c>
      <c r="C122" s="99" t="s">
        <v>234</v>
      </c>
      <c r="D122" s="89">
        <v>0</v>
      </c>
      <c r="E122" s="89">
        <v>0</v>
      </c>
      <c r="F122" s="89">
        <v>0</v>
      </c>
      <c r="G122" s="89">
        <v>1682055</v>
      </c>
      <c r="H122" s="89">
        <v>983242</v>
      </c>
      <c r="I122" s="89">
        <v>878247</v>
      </c>
      <c r="J122" s="89">
        <f t="shared" si="23"/>
        <v>3543544</v>
      </c>
    </row>
    <row r="123" spans="1:542" s="29" customFormat="1" x14ac:dyDescent="0.2">
      <c r="A123" s="59"/>
      <c r="B123" s="59"/>
      <c r="C123" s="100" t="s">
        <v>235</v>
      </c>
      <c r="D123" s="75">
        <f>SUM(D124:D124)</f>
        <v>0</v>
      </c>
      <c r="E123" s="75">
        <f>SUM(E124:E124)</f>
        <v>365043000</v>
      </c>
      <c r="F123" s="75">
        <f>SUM(F124:F124)</f>
        <v>299811000</v>
      </c>
      <c r="G123" s="75">
        <f>SUM(G124:G133)</f>
        <v>341323236</v>
      </c>
      <c r="H123" s="75">
        <f>SUM(H124:H133)</f>
        <v>192698181</v>
      </c>
      <c r="I123" s="75">
        <f>SUM(I124:I133)</f>
        <v>355502236</v>
      </c>
      <c r="J123" s="89">
        <f t="shared" si="23"/>
        <v>1554377653</v>
      </c>
    </row>
    <row r="124" spans="1:542" s="12" customFormat="1" x14ac:dyDescent="0.2">
      <c r="A124" s="101" t="s">
        <v>236</v>
      </c>
      <c r="B124" s="32" t="s">
        <v>237</v>
      </c>
      <c r="C124" s="99" t="s">
        <v>238</v>
      </c>
      <c r="D124" s="89">
        <v>0</v>
      </c>
      <c r="E124" s="94">
        <v>365043000</v>
      </c>
      <c r="F124" s="94">
        <v>299811000</v>
      </c>
      <c r="G124" s="94">
        <v>312077000</v>
      </c>
      <c r="H124" s="94">
        <v>162605000</v>
      </c>
      <c r="I124" s="94">
        <v>326256000</v>
      </c>
      <c r="J124" s="35">
        <f t="shared" si="23"/>
        <v>1465792000</v>
      </c>
    </row>
    <row r="125" spans="1:542" s="12" customFormat="1" x14ac:dyDescent="0.2">
      <c r="A125" s="101" t="s">
        <v>239</v>
      </c>
      <c r="B125" s="32" t="s">
        <v>240</v>
      </c>
      <c r="C125" s="99" t="s">
        <v>241</v>
      </c>
      <c r="D125" s="89">
        <v>0</v>
      </c>
      <c r="E125" s="94">
        <v>0</v>
      </c>
      <c r="F125" s="94">
        <v>0</v>
      </c>
      <c r="G125" s="94">
        <v>2761037</v>
      </c>
      <c r="H125" s="94">
        <v>2761037</v>
      </c>
      <c r="I125" s="94">
        <v>2761037</v>
      </c>
      <c r="J125" s="35">
        <f t="shared" si="23"/>
        <v>8283111</v>
      </c>
    </row>
    <row r="126" spans="1:542" s="12" customFormat="1" x14ac:dyDescent="0.2">
      <c r="A126" s="101" t="s">
        <v>239</v>
      </c>
      <c r="B126" s="32" t="s">
        <v>242</v>
      </c>
      <c r="C126" s="99" t="s">
        <v>243</v>
      </c>
      <c r="D126" s="89">
        <v>0</v>
      </c>
      <c r="E126" s="94">
        <v>0</v>
      </c>
      <c r="F126" s="94">
        <v>0</v>
      </c>
      <c r="G126" s="94">
        <v>2021956</v>
      </c>
      <c r="H126" s="94">
        <v>2021956</v>
      </c>
      <c r="I126" s="94">
        <v>2021956</v>
      </c>
      <c r="J126" s="35">
        <f t="shared" si="23"/>
        <v>6065868</v>
      </c>
    </row>
    <row r="127" spans="1:542" s="12" customFormat="1" x14ac:dyDescent="0.2">
      <c r="A127" s="101" t="s">
        <v>239</v>
      </c>
      <c r="B127" s="32" t="s">
        <v>244</v>
      </c>
      <c r="C127" s="99" t="s">
        <v>245</v>
      </c>
      <c r="D127" s="89">
        <v>0</v>
      </c>
      <c r="E127" s="94">
        <v>0</v>
      </c>
      <c r="F127" s="94">
        <v>0</v>
      </c>
      <c r="G127" s="94">
        <v>1238700</v>
      </c>
      <c r="H127" s="94">
        <v>1238700</v>
      </c>
      <c r="I127" s="94">
        <v>1238700</v>
      </c>
      <c r="J127" s="35">
        <f t="shared" si="23"/>
        <v>3716100</v>
      </c>
    </row>
    <row r="128" spans="1:542" s="12" customFormat="1" x14ac:dyDescent="0.2">
      <c r="A128" s="101" t="s">
        <v>246</v>
      </c>
      <c r="B128" s="32" t="s">
        <v>247</v>
      </c>
      <c r="C128" s="99" t="s">
        <v>248</v>
      </c>
      <c r="D128" s="89">
        <v>0</v>
      </c>
      <c r="E128" s="94">
        <v>0</v>
      </c>
      <c r="F128" s="94">
        <v>0</v>
      </c>
      <c r="G128" s="94">
        <v>0</v>
      </c>
      <c r="H128" s="94">
        <v>846945</v>
      </c>
      <c r="I128" s="94">
        <v>0</v>
      </c>
      <c r="J128" s="35">
        <f t="shared" si="23"/>
        <v>846945</v>
      </c>
    </row>
    <row r="129" spans="1:10" s="12" customFormat="1" x14ac:dyDescent="0.2">
      <c r="A129" s="101" t="s">
        <v>249</v>
      </c>
      <c r="B129" s="32">
        <v>8303434</v>
      </c>
      <c r="C129" s="99" t="s">
        <v>250</v>
      </c>
      <c r="D129" s="89">
        <v>0</v>
      </c>
      <c r="E129" s="94">
        <v>0</v>
      </c>
      <c r="F129" s="94">
        <v>0</v>
      </c>
      <c r="G129" s="94">
        <v>1020520</v>
      </c>
      <c r="H129" s="94">
        <v>1020520</v>
      </c>
      <c r="I129" s="94">
        <v>1020520</v>
      </c>
      <c r="J129" s="35">
        <f t="shared" si="23"/>
        <v>3061560</v>
      </c>
    </row>
    <row r="130" spans="1:10" s="12" customFormat="1" x14ac:dyDescent="0.2">
      <c r="A130" s="101" t="s">
        <v>249</v>
      </c>
      <c r="B130" s="32">
        <v>8303435</v>
      </c>
      <c r="C130" s="99" t="s">
        <v>251</v>
      </c>
      <c r="D130" s="89">
        <v>0</v>
      </c>
      <c r="E130" s="94">
        <v>0</v>
      </c>
      <c r="F130" s="94">
        <v>0</v>
      </c>
      <c r="G130" s="94">
        <v>5392259</v>
      </c>
      <c r="H130" s="94">
        <v>5392259</v>
      </c>
      <c r="I130" s="94">
        <v>5392259</v>
      </c>
      <c r="J130" s="35">
        <f t="shared" si="23"/>
        <v>16176777</v>
      </c>
    </row>
    <row r="131" spans="1:10" s="12" customFormat="1" x14ac:dyDescent="0.2">
      <c r="A131" s="101" t="s">
        <v>249</v>
      </c>
      <c r="B131" s="32">
        <v>8303436</v>
      </c>
      <c r="C131" s="99" t="s">
        <v>252</v>
      </c>
      <c r="D131" s="89">
        <v>0</v>
      </c>
      <c r="E131" s="94">
        <v>0</v>
      </c>
      <c r="F131" s="94">
        <v>0</v>
      </c>
      <c r="G131" s="94">
        <v>5050816</v>
      </c>
      <c r="H131" s="94">
        <v>5050816</v>
      </c>
      <c r="I131" s="94">
        <v>5050816</v>
      </c>
      <c r="J131" s="35">
        <f t="shared" si="23"/>
        <v>15152448</v>
      </c>
    </row>
    <row r="132" spans="1:10" s="12" customFormat="1" x14ac:dyDescent="0.2">
      <c r="A132" s="101" t="s">
        <v>249</v>
      </c>
      <c r="B132" s="32">
        <v>8303437</v>
      </c>
      <c r="C132" s="99" t="s">
        <v>253</v>
      </c>
      <c r="D132" s="89">
        <v>0</v>
      </c>
      <c r="E132" s="94">
        <v>0</v>
      </c>
      <c r="F132" s="94">
        <v>0</v>
      </c>
      <c r="G132" s="94">
        <v>6320399</v>
      </c>
      <c r="H132" s="94">
        <v>6320399</v>
      </c>
      <c r="I132" s="94">
        <v>6320399</v>
      </c>
      <c r="J132" s="35">
        <f t="shared" ref="J132:J196" si="31">SUM(D132:I132)</f>
        <v>18961197</v>
      </c>
    </row>
    <row r="133" spans="1:10" s="12" customFormat="1" x14ac:dyDescent="0.2">
      <c r="A133" s="101" t="s">
        <v>249</v>
      </c>
      <c r="B133" s="32">
        <v>8303438</v>
      </c>
      <c r="C133" s="99" t="s">
        <v>254</v>
      </c>
      <c r="D133" s="89">
        <v>0</v>
      </c>
      <c r="E133" s="94">
        <v>0</v>
      </c>
      <c r="F133" s="94">
        <v>0</v>
      </c>
      <c r="G133" s="94">
        <v>5440549</v>
      </c>
      <c r="H133" s="94">
        <v>5440549</v>
      </c>
      <c r="I133" s="94">
        <v>5440549</v>
      </c>
      <c r="J133" s="35">
        <f t="shared" si="31"/>
        <v>16321647</v>
      </c>
    </row>
    <row r="134" spans="1:10" s="29" customFormat="1" x14ac:dyDescent="0.2">
      <c r="A134" s="32"/>
      <c r="B134" s="32"/>
      <c r="C134" s="100" t="s">
        <v>255</v>
      </c>
      <c r="D134" s="75">
        <f t="shared" ref="D134:G134" si="32">SUM(D137:D138)</f>
        <v>0</v>
      </c>
      <c r="E134" s="75">
        <f t="shared" si="32"/>
        <v>0</v>
      </c>
      <c r="F134" s="75">
        <f t="shared" si="32"/>
        <v>6224502</v>
      </c>
      <c r="G134" s="75">
        <f t="shared" si="32"/>
        <v>0</v>
      </c>
      <c r="H134" s="75">
        <f>SUM(H137:H138)</f>
        <v>13546498</v>
      </c>
      <c r="I134" s="75">
        <f>SUM(I135:I138)</f>
        <v>36890616</v>
      </c>
      <c r="J134" s="89">
        <f t="shared" si="31"/>
        <v>56661616</v>
      </c>
    </row>
    <row r="135" spans="1:10" s="29" customFormat="1" x14ac:dyDescent="0.2">
      <c r="A135" s="32" t="s">
        <v>256</v>
      </c>
      <c r="B135" s="32" t="s">
        <v>257</v>
      </c>
      <c r="C135" s="99" t="s">
        <v>258</v>
      </c>
      <c r="D135" s="89">
        <v>0</v>
      </c>
      <c r="E135" s="89">
        <v>0</v>
      </c>
      <c r="F135" s="89">
        <v>0</v>
      </c>
      <c r="G135" s="89">
        <v>0</v>
      </c>
      <c r="H135" s="89">
        <v>0</v>
      </c>
      <c r="I135" s="94">
        <v>2167304</v>
      </c>
      <c r="J135" s="94">
        <f t="shared" si="31"/>
        <v>2167304</v>
      </c>
    </row>
    <row r="136" spans="1:10" s="29" customFormat="1" x14ac:dyDescent="0.2">
      <c r="A136" s="32" t="s">
        <v>216</v>
      </c>
      <c r="B136" s="32" t="s">
        <v>259</v>
      </c>
      <c r="C136" s="99" t="s">
        <v>260</v>
      </c>
      <c r="D136" s="89">
        <v>0</v>
      </c>
      <c r="E136" s="89">
        <v>0</v>
      </c>
      <c r="F136" s="89">
        <v>0</v>
      </c>
      <c r="G136" s="89">
        <v>0</v>
      </c>
      <c r="H136" s="89">
        <v>0</v>
      </c>
      <c r="I136" s="94">
        <v>28917670</v>
      </c>
      <c r="J136" s="94">
        <f t="shared" si="31"/>
        <v>28917670</v>
      </c>
    </row>
    <row r="137" spans="1:10" s="12" customFormat="1" x14ac:dyDescent="0.2">
      <c r="A137" s="32" t="s">
        <v>261</v>
      </c>
      <c r="B137" s="32" t="s">
        <v>262</v>
      </c>
      <c r="C137" s="99" t="s">
        <v>263</v>
      </c>
      <c r="D137" s="89">
        <v>0</v>
      </c>
      <c r="E137" s="94">
        <v>0</v>
      </c>
      <c r="F137" s="94">
        <v>6224502</v>
      </c>
      <c r="G137" s="94">
        <v>0</v>
      </c>
      <c r="H137" s="94">
        <v>0</v>
      </c>
      <c r="I137" s="94"/>
      <c r="J137" s="35">
        <f t="shared" si="31"/>
        <v>6224502</v>
      </c>
    </row>
    <row r="138" spans="1:10" s="12" customFormat="1" x14ac:dyDescent="0.2">
      <c r="A138" s="32" t="s">
        <v>264</v>
      </c>
      <c r="B138" s="32" t="s">
        <v>265</v>
      </c>
      <c r="C138" s="99" t="s">
        <v>266</v>
      </c>
      <c r="D138" s="89">
        <v>0</v>
      </c>
      <c r="E138" s="94">
        <v>0</v>
      </c>
      <c r="F138" s="94">
        <v>0</v>
      </c>
      <c r="G138" s="94">
        <v>0</v>
      </c>
      <c r="H138" s="94">
        <v>13546498</v>
      </c>
      <c r="I138" s="94">
        <v>5805642</v>
      </c>
      <c r="J138" s="35">
        <f t="shared" si="31"/>
        <v>19352140</v>
      </c>
    </row>
    <row r="139" spans="1:10" s="29" customFormat="1" x14ac:dyDescent="0.2">
      <c r="A139" s="32"/>
      <c r="B139" s="32"/>
      <c r="C139" s="95" t="s">
        <v>267</v>
      </c>
      <c r="D139" s="76">
        <f t="shared" ref="D139:G139" si="33">SUM(D140:D145)</f>
        <v>0</v>
      </c>
      <c r="E139" s="76">
        <f t="shared" si="33"/>
        <v>0</v>
      </c>
      <c r="F139" s="76">
        <f t="shared" si="33"/>
        <v>194706210</v>
      </c>
      <c r="G139" s="76">
        <f t="shared" si="33"/>
        <v>0</v>
      </c>
      <c r="H139" s="76">
        <f>SUM(H140:H145)</f>
        <v>28422062</v>
      </c>
      <c r="I139" s="76">
        <f>SUM(I140:I145)</f>
        <v>5618084</v>
      </c>
      <c r="J139" s="58">
        <f t="shared" si="31"/>
        <v>228746356</v>
      </c>
    </row>
    <row r="140" spans="1:10" s="12" customFormat="1" x14ac:dyDescent="0.2">
      <c r="A140" s="32" t="s">
        <v>268</v>
      </c>
      <c r="B140" s="32">
        <v>8306101</v>
      </c>
      <c r="C140" s="99" t="s">
        <v>269</v>
      </c>
      <c r="D140" s="34">
        <v>0</v>
      </c>
      <c r="E140" s="35">
        <v>0</v>
      </c>
      <c r="F140" s="35">
        <v>194706210</v>
      </c>
      <c r="G140" s="35">
        <v>0</v>
      </c>
      <c r="H140" s="35">
        <v>0</v>
      </c>
      <c r="I140" s="35">
        <v>0</v>
      </c>
      <c r="J140" s="35">
        <f t="shared" si="31"/>
        <v>194706210</v>
      </c>
    </row>
    <row r="141" spans="1:10" s="12" customFormat="1" x14ac:dyDescent="0.2">
      <c r="A141" s="32" t="s">
        <v>270</v>
      </c>
      <c r="B141" s="32">
        <v>8306117</v>
      </c>
      <c r="C141" s="99" t="s">
        <v>271</v>
      </c>
      <c r="D141" s="34">
        <v>0</v>
      </c>
      <c r="E141" s="35">
        <v>0</v>
      </c>
      <c r="F141" s="35">
        <v>0</v>
      </c>
      <c r="G141" s="35">
        <v>0</v>
      </c>
      <c r="H141" s="35">
        <v>6310663</v>
      </c>
      <c r="I141" s="35">
        <v>0</v>
      </c>
      <c r="J141" s="35">
        <f t="shared" si="31"/>
        <v>6310663</v>
      </c>
    </row>
    <row r="142" spans="1:10" s="12" customFormat="1" x14ac:dyDescent="0.2">
      <c r="A142" s="32" t="s">
        <v>272</v>
      </c>
      <c r="B142" s="32">
        <v>8306118</v>
      </c>
      <c r="C142" s="99" t="s">
        <v>273</v>
      </c>
      <c r="D142" s="34">
        <v>0</v>
      </c>
      <c r="E142" s="35">
        <v>0</v>
      </c>
      <c r="F142" s="35">
        <v>0</v>
      </c>
      <c r="G142" s="35">
        <v>0</v>
      </c>
      <c r="H142" s="35">
        <v>5455091</v>
      </c>
      <c r="I142" s="35">
        <v>0</v>
      </c>
      <c r="J142" s="35">
        <f t="shared" si="31"/>
        <v>5455091</v>
      </c>
    </row>
    <row r="143" spans="1:10" s="12" customFormat="1" x14ac:dyDescent="0.2">
      <c r="A143" s="32" t="s">
        <v>274</v>
      </c>
      <c r="B143" s="32" t="s">
        <v>275</v>
      </c>
      <c r="C143" s="99" t="s">
        <v>276</v>
      </c>
      <c r="D143" s="34">
        <v>0</v>
      </c>
      <c r="E143" s="35">
        <v>0</v>
      </c>
      <c r="F143" s="35">
        <v>0</v>
      </c>
      <c r="G143" s="35">
        <v>0</v>
      </c>
      <c r="H143" s="35">
        <v>11158025</v>
      </c>
      <c r="I143" s="35">
        <v>0</v>
      </c>
      <c r="J143" s="35">
        <f t="shared" si="31"/>
        <v>11158025</v>
      </c>
    </row>
    <row r="144" spans="1:10" s="12" customFormat="1" x14ac:dyDescent="0.2">
      <c r="A144" s="32" t="s">
        <v>277</v>
      </c>
      <c r="B144" s="32" t="s">
        <v>278</v>
      </c>
      <c r="C144" s="99" t="s">
        <v>279</v>
      </c>
      <c r="D144" s="34">
        <v>0</v>
      </c>
      <c r="E144" s="35">
        <v>0</v>
      </c>
      <c r="F144" s="35">
        <v>0</v>
      </c>
      <c r="G144" s="35">
        <v>0</v>
      </c>
      <c r="H144" s="35">
        <v>1752893</v>
      </c>
      <c r="I144" s="35">
        <v>0</v>
      </c>
      <c r="J144" s="35">
        <f t="shared" si="31"/>
        <v>1752893</v>
      </c>
    </row>
    <row r="145" spans="1:10" s="12" customFormat="1" x14ac:dyDescent="0.2">
      <c r="A145" s="32" t="s">
        <v>280</v>
      </c>
      <c r="B145" s="32" t="s">
        <v>281</v>
      </c>
      <c r="C145" s="99" t="s">
        <v>282</v>
      </c>
      <c r="D145" s="34">
        <v>0</v>
      </c>
      <c r="E145" s="35">
        <v>0</v>
      </c>
      <c r="F145" s="35">
        <v>0</v>
      </c>
      <c r="G145" s="35">
        <v>0</v>
      </c>
      <c r="H145" s="35">
        <v>3745390</v>
      </c>
      <c r="I145" s="35">
        <v>5618084</v>
      </c>
      <c r="J145" s="35">
        <f t="shared" si="31"/>
        <v>9363474</v>
      </c>
    </row>
    <row r="146" spans="1:10" s="29" customFormat="1" x14ac:dyDescent="0.2">
      <c r="A146" s="32"/>
      <c r="B146" s="32"/>
      <c r="C146" s="102" t="s">
        <v>283</v>
      </c>
      <c r="D146" s="75">
        <f>+D148</f>
        <v>0</v>
      </c>
      <c r="E146" s="75">
        <f t="shared" ref="E146:G146" si="34">+E148</f>
        <v>244732333</v>
      </c>
      <c r="F146" s="75">
        <f t="shared" si="34"/>
        <v>0</v>
      </c>
      <c r="G146" s="75">
        <f t="shared" si="34"/>
        <v>0</v>
      </c>
      <c r="H146" s="75">
        <f>+H147+H148</f>
        <v>24342643</v>
      </c>
      <c r="I146" s="75">
        <f>SUM(I147:I150)</f>
        <v>21931764</v>
      </c>
      <c r="J146" s="75">
        <f t="shared" si="31"/>
        <v>291006740</v>
      </c>
    </row>
    <row r="147" spans="1:10" s="29" customFormat="1" x14ac:dyDescent="0.2">
      <c r="A147" s="32" t="s">
        <v>284</v>
      </c>
      <c r="B147" s="32" t="s">
        <v>285</v>
      </c>
      <c r="C147" s="103" t="s">
        <v>286</v>
      </c>
      <c r="D147" s="76">
        <v>0</v>
      </c>
      <c r="E147" s="76">
        <v>0</v>
      </c>
      <c r="F147" s="76">
        <v>0</v>
      </c>
      <c r="G147" s="76">
        <v>0</v>
      </c>
      <c r="H147" s="35">
        <v>24342643</v>
      </c>
      <c r="I147" s="35"/>
      <c r="J147" s="76">
        <f t="shared" si="31"/>
        <v>24342643</v>
      </c>
    </row>
    <row r="148" spans="1:10" s="12" customFormat="1" x14ac:dyDescent="0.2">
      <c r="A148" s="32" t="s">
        <v>287</v>
      </c>
      <c r="B148" s="32" t="s">
        <v>288</v>
      </c>
      <c r="C148" s="103" t="s">
        <v>289</v>
      </c>
      <c r="D148" s="35">
        <v>0</v>
      </c>
      <c r="E148" s="35">
        <v>244732333</v>
      </c>
      <c r="F148" s="35">
        <v>0</v>
      </c>
      <c r="G148" s="35">
        <v>0</v>
      </c>
      <c r="H148" s="35">
        <v>0</v>
      </c>
      <c r="I148" s="35">
        <v>0</v>
      </c>
      <c r="J148" s="35">
        <f t="shared" si="31"/>
        <v>244732333</v>
      </c>
    </row>
    <row r="149" spans="1:10" s="12" customFormat="1" x14ac:dyDescent="0.2">
      <c r="A149" s="32" t="s">
        <v>290</v>
      </c>
      <c r="B149" s="32" t="s">
        <v>288</v>
      </c>
      <c r="C149" s="103" t="s">
        <v>289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1865632</v>
      </c>
      <c r="J149" s="35">
        <f t="shared" si="31"/>
        <v>1865632</v>
      </c>
    </row>
    <row r="150" spans="1:10" s="12" customFormat="1" x14ac:dyDescent="0.2">
      <c r="A150" s="32" t="s">
        <v>291</v>
      </c>
      <c r="B150" s="32" t="s">
        <v>292</v>
      </c>
      <c r="C150" s="103" t="s">
        <v>293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20066132</v>
      </c>
      <c r="J150" s="35">
        <f t="shared" si="31"/>
        <v>20066132</v>
      </c>
    </row>
    <row r="151" spans="1:10" s="12" customFormat="1" x14ac:dyDescent="0.2">
      <c r="A151" s="32"/>
      <c r="B151" s="32"/>
      <c r="C151" s="104" t="s">
        <v>294</v>
      </c>
      <c r="D151" s="58">
        <f t="shared" ref="D151:G151" si="35">SUM(D152:D154)</f>
        <v>0</v>
      </c>
      <c r="E151" s="58">
        <f t="shared" si="35"/>
        <v>0</v>
      </c>
      <c r="F151" s="58">
        <f t="shared" si="35"/>
        <v>0</v>
      </c>
      <c r="G151" s="58">
        <f t="shared" si="35"/>
        <v>15234835</v>
      </c>
      <c r="H151" s="58">
        <f>SUM(H152:H154)</f>
        <v>1600000</v>
      </c>
      <c r="I151" s="58">
        <f>SUM(I152:I154)</f>
        <v>0</v>
      </c>
      <c r="J151" s="35">
        <f t="shared" si="31"/>
        <v>16834835</v>
      </c>
    </row>
    <row r="152" spans="1:10" s="12" customFormat="1" x14ac:dyDescent="0.2">
      <c r="A152" s="32" t="s">
        <v>295</v>
      </c>
      <c r="B152" s="32" t="s">
        <v>296</v>
      </c>
      <c r="C152" s="103" t="s">
        <v>297</v>
      </c>
      <c r="D152" s="35">
        <v>0</v>
      </c>
      <c r="E152" s="35">
        <v>0</v>
      </c>
      <c r="F152" s="35">
        <v>0</v>
      </c>
      <c r="G152" s="35">
        <v>4572481</v>
      </c>
      <c r="H152" s="35">
        <v>0</v>
      </c>
      <c r="I152" s="35">
        <v>0</v>
      </c>
      <c r="J152" s="35">
        <f t="shared" si="31"/>
        <v>4572481</v>
      </c>
    </row>
    <row r="153" spans="1:10" s="12" customFormat="1" x14ac:dyDescent="0.2">
      <c r="A153" s="32" t="s">
        <v>298</v>
      </c>
      <c r="B153" s="32" t="s">
        <v>299</v>
      </c>
      <c r="C153" s="103" t="s">
        <v>300</v>
      </c>
      <c r="D153" s="35">
        <v>0</v>
      </c>
      <c r="E153" s="35">
        <v>0</v>
      </c>
      <c r="F153" s="35">
        <v>0</v>
      </c>
      <c r="G153" s="35">
        <v>2720000</v>
      </c>
      <c r="H153" s="35">
        <v>0</v>
      </c>
      <c r="I153" s="35">
        <v>0</v>
      </c>
      <c r="J153" s="35">
        <f t="shared" si="31"/>
        <v>2720000</v>
      </c>
    </row>
    <row r="154" spans="1:10" s="12" customFormat="1" x14ac:dyDescent="0.2">
      <c r="A154" s="32" t="s">
        <v>301</v>
      </c>
      <c r="B154" s="32" t="s">
        <v>302</v>
      </c>
      <c r="C154" s="103" t="s">
        <v>303</v>
      </c>
      <c r="D154" s="35">
        <v>0</v>
      </c>
      <c r="E154" s="35">
        <v>0</v>
      </c>
      <c r="F154" s="35">
        <v>0</v>
      </c>
      <c r="G154" s="35">
        <v>7942354</v>
      </c>
      <c r="H154" s="35">
        <v>1600000</v>
      </c>
      <c r="I154" s="35"/>
      <c r="J154" s="35">
        <f t="shared" si="31"/>
        <v>9542354</v>
      </c>
    </row>
    <row r="155" spans="1:10" s="12" customFormat="1" x14ac:dyDescent="0.2">
      <c r="A155" s="32"/>
      <c r="B155" s="32"/>
      <c r="C155" s="104" t="s">
        <v>304</v>
      </c>
      <c r="D155" s="58">
        <f t="shared" ref="D155:G155" si="36">SUM(D156:D165)</f>
        <v>0</v>
      </c>
      <c r="E155" s="58">
        <f t="shared" si="36"/>
        <v>0</v>
      </c>
      <c r="F155" s="58">
        <f t="shared" si="36"/>
        <v>0</v>
      </c>
      <c r="G155" s="58">
        <f t="shared" si="36"/>
        <v>14307665</v>
      </c>
      <c r="H155" s="58">
        <f>SUM(H156:H165)</f>
        <v>10460271</v>
      </c>
      <c r="I155" s="58">
        <f>SUM(I156:I165)</f>
        <v>0</v>
      </c>
      <c r="J155" s="35">
        <f t="shared" si="31"/>
        <v>24767936</v>
      </c>
    </row>
    <row r="156" spans="1:10" s="12" customFormat="1" x14ac:dyDescent="0.2">
      <c r="A156" s="32" t="s">
        <v>305</v>
      </c>
      <c r="B156" s="32" t="s">
        <v>306</v>
      </c>
      <c r="C156" s="103" t="s">
        <v>307</v>
      </c>
      <c r="D156" s="35">
        <v>0</v>
      </c>
      <c r="E156" s="35">
        <v>0</v>
      </c>
      <c r="F156" s="35">
        <v>0</v>
      </c>
      <c r="G156" s="58">
        <v>0</v>
      </c>
      <c r="H156" s="35">
        <v>7716345</v>
      </c>
      <c r="I156" s="35">
        <v>0</v>
      </c>
      <c r="J156" s="35">
        <f t="shared" si="31"/>
        <v>7716345</v>
      </c>
    </row>
    <row r="157" spans="1:10" s="12" customFormat="1" x14ac:dyDescent="0.2">
      <c r="A157" s="32" t="s">
        <v>308</v>
      </c>
      <c r="B157" s="32">
        <v>8315222</v>
      </c>
      <c r="C157" s="103" t="s">
        <v>309</v>
      </c>
      <c r="D157" s="35">
        <v>0</v>
      </c>
      <c r="E157" s="35">
        <v>0</v>
      </c>
      <c r="F157" s="35">
        <v>0</v>
      </c>
      <c r="G157" s="35">
        <v>2486000</v>
      </c>
      <c r="H157" s="35">
        <v>0</v>
      </c>
      <c r="I157" s="35">
        <v>0</v>
      </c>
      <c r="J157" s="35">
        <f t="shared" si="31"/>
        <v>2486000</v>
      </c>
    </row>
    <row r="158" spans="1:10" s="12" customFormat="1" x14ac:dyDescent="0.2">
      <c r="A158" s="32" t="s">
        <v>310</v>
      </c>
      <c r="B158" s="32">
        <v>8315223</v>
      </c>
      <c r="C158" s="103" t="s">
        <v>311</v>
      </c>
      <c r="D158" s="35">
        <v>0</v>
      </c>
      <c r="E158" s="35">
        <v>0</v>
      </c>
      <c r="F158" s="35">
        <v>0</v>
      </c>
      <c r="G158" s="35">
        <v>1956714</v>
      </c>
      <c r="H158" s="35">
        <v>0</v>
      </c>
      <c r="I158" s="35">
        <v>0</v>
      </c>
      <c r="J158" s="35">
        <f t="shared" si="31"/>
        <v>1956714</v>
      </c>
    </row>
    <row r="159" spans="1:10" s="12" customFormat="1" x14ac:dyDescent="0.2">
      <c r="A159" s="32" t="s">
        <v>312</v>
      </c>
      <c r="B159" s="32">
        <v>8315224</v>
      </c>
      <c r="C159" s="103" t="s">
        <v>313</v>
      </c>
      <c r="D159" s="35">
        <v>0</v>
      </c>
      <c r="E159" s="35">
        <v>0</v>
      </c>
      <c r="F159" s="35">
        <v>0</v>
      </c>
      <c r="G159" s="35">
        <v>0</v>
      </c>
      <c r="H159" s="35">
        <v>2743926</v>
      </c>
      <c r="I159" s="35">
        <v>0</v>
      </c>
      <c r="J159" s="35">
        <f t="shared" si="31"/>
        <v>2743926</v>
      </c>
    </row>
    <row r="160" spans="1:10" s="12" customFormat="1" x14ac:dyDescent="0.2">
      <c r="A160" s="32" t="s">
        <v>314</v>
      </c>
      <c r="B160" s="32">
        <v>8315225</v>
      </c>
      <c r="C160" s="103" t="s">
        <v>315</v>
      </c>
      <c r="D160" s="35">
        <v>0</v>
      </c>
      <c r="E160" s="35">
        <v>0</v>
      </c>
      <c r="F160" s="35">
        <v>0</v>
      </c>
      <c r="G160" s="35">
        <v>1077000</v>
      </c>
      <c r="H160" s="35">
        <v>0</v>
      </c>
      <c r="I160" s="35">
        <v>0</v>
      </c>
      <c r="J160" s="35">
        <f t="shared" si="31"/>
        <v>1077000</v>
      </c>
    </row>
    <row r="161" spans="1:10" s="12" customFormat="1" x14ac:dyDescent="0.2">
      <c r="A161" s="32" t="s">
        <v>316</v>
      </c>
      <c r="B161" s="32">
        <v>8315226</v>
      </c>
      <c r="C161" s="103" t="s">
        <v>317</v>
      </c>
      <c r="D161" s="35">
        <v>0</v>
      </c>
      <c r="E161" s="35">
        <v>0</v>
      </c>
      <c r="F161" s="35">
        <v>0</v>
      </c>
      <c r="G161" s="35">
        <v>2276000</v>
      </c>
      <c r="H161" s="35">
        <v>0</v>
      </c>
      <c r="I161" s="35">
        <v>0</v>
      </c>
      <c r="J161" s="35">
        <f t="shared" si="31"/>
        <v>2276000</v>
      </c>
    </row>
    <row r="162" spans="1:10" s="12" customFormat="1" x14ac:dyDescent="0.2">
      <c r="A162" s="32" t="s">
        <v>318</v>
      </c>
      <c r="B162" s="32">
        <v>8315227</v>
      </c>
      <c r="C162" s="103" t="s">
        <v>319</v>
      </c>
      <c r="D162" s="35">
        <v>0</v>
      </c>
      <c r="E162" s="35">
        <v>0</v>
      </c>
      <c r="F162" s="35">
        <v>0</v>
      </c>
      <c r="G162" s="35">
        <v>1690000</v>
      </c>
      <c r="H162" s="35">
        <v>0</v>
      </c>
      <c r="I162" s="35">
        <v>0</v>
      </c>
      <c r="J162" s="35">
        <f t="shared" si="31"/>
        <v>1690000</v>
      </c>
    </row>
    <row r="163" spans="1:10" s="12" customFormat="1" x14ac:dyDescent="0.2">
      <c r="A163" s="32" t="s">
        <v>320</v>
      </c>
      <c r="B163" s="32">
        <v>8315228</v>
      </c>
      <c r="C163" s="103" t="s">
        <v>321</v>
      </c>
      <c r="D163" s="35">
        <v>0</v>
      </c>
      <c r="E163" s="35">
        <v>0</v>
      </c>
      <c r="F163" s="35">
        <v>0</v>
      </c>
      <c r="G163" s="35">
        <v>2391000</v>
      </c>
      <c r="H163" s="35">
        <v>0</v>
      </c>
      <c r="I163" s="35">
        <v>0</v>
      </c>
      <c r="J163" s="35">
        <f t="shared" si="31"/>
        <v>2391000</v>
      </c>
    </row>
    <row r="164" spans="1:10" s="12" customFormat="1" x14ac:dyDescent="0.2">
      <c r="A164" s="32" t="s">
        <v>322</v>
      </c>
      <c r="B164" s="32">
        <v>8315229</v>
      </c>
      <c r="C164" s="103" t="s">
        <v>323</v>
      </c>
      <c r="D164" s="35">
        <v>0</v>
      </c>
      <c r="E164" s="35">
        <v>0</v>
      </c>
      <c r="F164" s="35">
        <v>0</v>
      </c>
      <c r="G164" s="35">
        <v>993951</v>
      </c>
      <c r="H164" s="35">
        <v>0</v>
      </c>
      <c r="I164" s="35">
        <v>0</v>
      </c>
      <c r="J164" s="35">
        <f t="shared" si="31"/>
        <v>993951</v>
      </c>
    </row>
    <row r="165" spans="1:10" s="12" customFormat="1" x14ac:dyDescent="0.2">
      <c r="A165" s="32" t="s">
        <v>324</v>
      </c>
      <c r="B165" s="32">
        <v>8315230</v>
      </c>
      <c r="C165" s="103" t="s">
        <v>325</v>
      </c>
      <c r="D165" s="35">
        <v>0</v>
      </c>
      <c r="E165" s="35">
        <v>0</v>
      </c>
      <c r="F165" s="35">
        <v>0</v>
      </c>
      <c r="G165" s="35">
        <v>1437000</v>
      </c>
      <c r="H165" s="35">
        <v>0</v>
      </c>
      <c r="I165" s="35">
        <v>0</v>
      </c>
      <c r="J165" s="35">
        <f t="shared" si="31"/>
        <v>1437000</v>
      </c>
    </row>
    <row r="166" spans="1:10" s="12" customFormat="1" x14ac:dyDescent="0.2">
      <c r="A166" s="32"/>
      <c r="B166" s="32"/>
      <c r="C166" s="104" t="s">
        <v>326</v>
      </c>
      <c r="D166" s="58">
        <f t="shared" ref="D166:G166" si="37">SUM(D167)</f>
        <v>0</v>
      </c>
      <c r="E166" s="58">
        <f t="shared" si="37"/>
        <v>0</v>
      </c>
      <c r="F166" s="58">
        <f t="shared" si="37"/>
        <v>0</v>
      </c>
      <c r="G166" s="58">
        <f t="shared" si="37"/>
        <v>505600</v>
      </c>
      <c r="H166" s="58">
        <f>SUM(H167)</f>
        <v>0</v>
      </c>
      <c r="I166" s="58">
        <f>SUM(I167)</f>
        <v>0</v>
      </c>
      <c r="J166" s="35">
        <f t="shared" si="31"/>
        <v>505600</v>
      </c>
    </row>
    <row r="167" spans="1:10" s="12" customFormat="1" x14ac:dyDescent="0.2">
      <c r="A167" s="32" t="s">
        <v>327</v>
      </c>
      <c r="B167" s="32">
        <v>8324115</v>
      </c>
      <c r="C167" s="103" t="s">
        <v>328</v>
      </c>
      <c r="D167" s="35">
        <v>0</v>
      </c>
      <c r="E167" s="35">
        <v>0</v>
      </c>
      <c r="F167" s="35">
        <v>0</v>
      </c>
      <c r="G167" s="35">
        <v>505600</v>
      </c>
      <c r="H167" s="35">
        <v>0</v>
      </c>
      <c r="I167" s="35">
        <v>0</v>
      </c>
      <c r="J167" s="35">
        <f t="shared" si="31"/>
        <v>505600</v>
      </c>
    </row>
    <row r="168" spans="1:10" s="12" customFormat="1" x14ac:dyDescent="0.2">
      <c r="A168" s="32"/>
      <c r="B168" s="32"/>
      <c r="C168" s="104" t="s">
        <v>329</v>
      </c>
      <c r="D168" s="58">
        <f t="shared" ref="D168:G168" si="38">SUM(D169:D177)</f>
        <v>0</v>
      </c>
      <c r="E168" s="58">
        <f t="shared" si="38"/>
        <v>0</v>
      </c>
      <c r="F168" s="58">
        <f t="shared" si="38"/>
        <v>0</v>
      </c>
      <c r="G168" s="58">
        <f t="shared" si="38"/>
        <v>0</v>
      </c>
      <c r="H168" s="58">
        <f>SUM(H169:H177)</f>
        <v>41965486</v>
      </c>
      <c r="I168" s="58">
        <f>SUM(I169:I177)</f>
        <v>0</v>
      </c>
      <c r="J168" s="35">
        <f t="shared" si="31"/>
        <v>41965486</v>
      </c>
    </row>
    <row r="169" spans="1:10" s="12" customFormat="1" x14ac:dyDescent="0.2">
      <c r="A169" s="32">
        <v>2325080107</v>
      </c>
      <c r="B169" s="32">
        <v>8322114</v>
      </c>
      <c r="C169" s="103" t="s">
        <v>330</v>
      </c>
      <c r="D169" s="35">
        <v>0</v>
      </c>
      <c r="E169" s="35">
        <v>0</v>
      </c>
      <c r="F169" s="35">
        <v>0</v>
      </c>
      <c r="G169" s="35">
        <v>0</v>
      </c>
      <c r="H169" s="35">
        <v>2000000</v>
      </c>
      <c r="I169" s="35">
        <v>0</v>
      </c>
      <c r="J169" s="35">
        <f t="shared" si="31"/>
        <v>2000000</v>
      </c>
    </row>
    <row r="170" spans="1:10" s="12" customFormat="1" x14ac:dyDescent="0.2">
      <c r="A170" s="32">
        <v>2325080108</v>
      </c>
      <c r="B170" s="32">
        <v>8322115</v>
      </c>
      <c r="C170" s="103" t="s">
        <v>331</v>
      </c>
      <c r="D170" s="35">
        <v>0</v>
      </c>
      <c r="E170" s="35">
        <v>0</v>
      </c>
      <c r="F170" s="35">
        <v>0</v>
      </c>
      <c r="G170" s="35">
        <v>0</v>
      </c>
      <c r="H170" s="35">
        <v>3500000</v>
      </c>
      <c r="I170" s="35">
        <v>0</v>
      </c>
      <c r="J170" s="35">
        <f t="shared" si="31"/>
        <v>3500000</v>
      </c>
    </row>
    <row r="171" spans="1:10" s="12" customFormat="1" x14ac:dyDescent="0.2">
      <c r="A171" s="32">
        <v>2325080109</v>
      </c>
      <c r="B171" s="32">
        <v>8322116</v>
      </c>
      <c r="C171" s="103" t="s">
        <v>332</v>
      </c>
      <c r="D171" s="35">
        <v>0</v>
      </c>
      <c r="E171" s="35">
        <v>0</v>
      </c>
      <c r="F171" s="35">
        <v>0</v>
      </c>
      <c r="G171" s="35">
        <v>0</v>
      </c>
      <c r="H171" s="35">
        <v>500000</v>
      </c>
      <c r="I171" s="35">
        <v>0</v>
      </c>
      <c r="J171" s="35">
        <f t="shared" si="31"/>
        <v>500000</v>
      </c>
    </row>
    <row r="172" spans="1:10" s="12" customFormat="1" x14ac:dyDescent="0.2">
      <c r="A172" s="32">
        <v>2325080110</v>
      </c>
      <c r="B172" s="32">
        <v>8322117</v>
      </c>
      <c r="C172" s="103" t="s">
        <v>333</v>
      </c>
      <c r="D172" s="35">
        <v>0</v>
      </c>
      <c r="E172" s="35">
        <v>0</v>
      </c>
      <c r="F172" s="35">
        <v>0</v>
      </c>
      <c r="G172" s="35">
        <v>0</v>
      </c>
      <c r="H172" s="35">
        <v>1689369</v>
      </c>
      <c r="I172" s="35">
        <v>0</v>
      </c>
      <c r="J172" s="35">
        <f t="shared" si="31"/>
        <v>1689369</v>
      </c>
    </row>
    <row r="173" spans="1:10" s="12" customFormat="1" x14ac:dyDescent="0.2">
      <c r="A173" s="32">
        <v>2325080118</v>
      </c>
      <c r="B173" s="32">
        <v>8322122</v>
      </c>
      <c r="C173" s="103" t="s">
        <v>334</v>
      </c>
      <c r="D173" s="35">
        <v>0</v>
      </c>
      <c r="E173" s="35">
        <v>0</v>
      </c>
      <c r="F173" s="35">
        <v>0</v>
      </c>
      <c r="G173" s="35">
        <v>0</v>
      </c>
      <c r="H173" s="35">
        <v>2500000</v>
      </c>
      <c r="I173" s="35">
        <v>0</v>
      </c>
      <c r="J173" s="35">
        <f t="shared" si="31"/>
        <v>2500000</v>
      </c>
    </row>
    <row r="174" spans="1:10" s="12" customFormat="1" x14ac:dyDescent="0.2">
      <c r="A174" s="32">
        <v>2325080119</v>
      </c>
      <c r="B174" s="32">
        <v>8322123</v>
      </c>
      <c r="C174" s="103" t="s">
        <v>335</v>
      </c>
      <c r="D174" s="35">
        <v>0</v>
      </c>
      <c r="E174" s="35">
        <v>0</v>
      </c>
      <c r="F174" s="35">
        <v>0</v>
      </c>
      <c r="G174" s="35">
        <v>0</v>
      </c>
      <c r="H174" s="35">
        <v>3831162</v>
      </c>
      <c r="I174" s="35">
        <v>0</v>
      </c>
      <c r="J174" s="35">
        <f t="shared" si="31"/>
        <v>3831162</v>
      </c>
    </row>
    <row r="175" spans="1:10" s="12" customFormat="1" x14ac:dyDescent="0.2">
      <c r="A175" s="32">
        <v>2325080116</v>
      </c>
      <c r="B175" s="32">
        <v>8322125</v>
      </c>
      <c r="C175" s="103" t="s">
        <v>336</v>
      </c>
      <c r="D175" s="35">
        <v>0</v>
      </c>
      <c r="E175" s="35">
        <v>0</v>
      </c>
      <c r="F175" s="35">
        <v>0</v>
      </c>
      <c r="G175" s="35">
        <v>0</v>
      </c>
      <c r="H175" s="35">
        <v>1365762</v>
      </c>
      <c r="I175" s="35">
        <v>0</v>
      </c>
      <c r="J175" s="35">
        <f t="shared" si="31"/>
        <v>1365762</v>
      </c>
    </row>
    <row r="176" spans="1:10" s="12" customFormat="1" x14ac:dyDescent="0.2">
      <c r="A176" s="32">
        <v>2325080122</v>
      </c>
      <c r="B176" s="32">
        <v>8322126</v>
      </c>
      <c r="C176" s="103" t="s">
        <v>337</v>
      </c>
      <c r="D176" s="35">
        <v>0</v>
      </c>
      <c r="E176" s="35">
        <v>0</v>
      </c>
      <c r="F176" s="35">
        <v>0</v>
      </c>
      <c r="G176" s="35">
        <v>0</v>
      </c>
      <c r="H176" s="35">
        <v>23492314</v>
      </c>
      <c r="I176" s="35">
        <v>0</v>
      </c>
      <c r="J176" s="35">
        <f t="shared" si="31"/>
        <v>23492314</v>
      </c>
    </row>
    <row r="177" spans="1:10" s="12" customFormat="1" x14ac:dyDescent="0.2">
      <c r="A177" s="32" t="s">
        <v>338</v>
      </c>
      <c r="B177" s="32">
        <v>8322127</v>
      </c>
      <c r="C177" s="103" t="s">
        <v>339</v>
      </c>
      <c r="D177" s="35">
        <v>0</v>
      </c>
      <c r="E177" s="35">
        <v>0</v>
      </c>
      <c r="F177" s="35">
        <v>0</v>
      </c>
      <c r="G177" s="35">
        <v>0</v>
      </c>
      <c r="H177" s="35">
        <v>3086879</v>
      </c>
      <c r="I177" s="35">
        <v>0</v>
      </c>
      <c r="J177" s="35">
        <f t="shared" si="31"/>
        <v>3086879</v>
      </c>
    </row>
    <row r="178" spans="1:10" s="12" customFormat="1" x14ac:dyDescent="0.2">
      <c r="A178" s="32"/>
      <c r="B178" s="32"/>
      <c r="C178" s="104" t="s">
        <v>340</v>
      </c>
      <c r="D178" s="58">
        <f>D179</f>
        <v>0</v>
      </c>
      <c r="E178" s="58">
        <f t="shared" ref="E178:H178" si="39">E179</f>
        <v>0</v>
      </c>
      <c r="F178" s="58">
        <f t="shared" si="39"/>
        <v>0</v>
      </c>
      <c r="G178" s="58">
        <f t="shared" si="39"/>
        <v>0</v>
      </c>
      <c r="H178" s="58">
        <f t="shared" si="39"/>
        <v>0</v>
      </c>
      <c r="I178" s="58">
        <f>SUM(I179)</f>
        <v>1400000</v>
      </c>
      <c r="J178" s="35">
        <f t="shared" si="31"/>
        <v>1400000</v>
      </c>
    </row>
    <row r="179" spans="1:10" s="12" customFormat="1" x14ac:dyDescent="0.2">
      <c r="A179" s="32" t="s">
        <v>341</v>
      </c>
      <c r="B179" s="32" t="s">
        <v>342</v>
      </c>
      <c r="C179" s="103" t="s">
        <v>343</v>
      </c>
      <c r="D179" s="35"/>
      <c r="E179" s="35"/>
      <c r="F179" s="35"/>
      <c r="G179" s="35"/>
      <c r="H179" s="35"/>
      <c r="I179" s="35">
        <v>1400000</v>
      </c>
      <c r="J179" s="35">
        <f t="shared" si="31"/>
        <v>1400000</v>
      </c>
    </row>
    <row r="180" spans="1:10" s="12" customFormat="1" x14ac:dyDescent="0.2">
      <c r="A180" s="32"/>
      <c r="B180" s="32"/>
      <c r="C180" s="104" t="s">
        <v>344</v>
      </c>
      <c r="D180" s="58">
        <f t="shared" ref="D180:G180" si="40">SUM(D181)</f>
        <v>0</v>
      </c>
      <c r="E180" s="58">
        <f t="shared" si="40"/>
        <v>0</v>
      </c>
      <c r="F180" s="58">
        <f t="shared" si="40"/>
        <v>0</v>
      </c>
      <c r="G180" s="58">
        <f t="shared" si="40"/>
        <v>1649000</v>
      </c>
      <c r="H180" s="58">
        <f>SUM(H181)</f>
        <v>0</v>
      </c>
      <c r="I180" s="58">
        <f>SUM(I181)</f>
        <v>0</v>
      </c>
      <c r="J180" s="35">
        <f t="shared" si="31"/>
        <v>1649000</v>
      </c>
    </row>
    <row r="181" spans="1:10" s="12" customFormat="1" x14ac:dyDescent="0.2">
      <c r="A181" s="32" t="s">
        <v>345</v>
      </c>
      <c r="B181" s="32" t="s">
        <v>346</v>
      </c>
      <c r="C181" s="103" t="s">
        <v>347</v>
      </c>
      <c r="D181" s="35">
        <v>0</v>
      </c>
      <c r="E181" s="35">
        <v>0</v>
      </c>
      <c r="F181" s="35">
        <v>0</v>
      </c>
      <c r="G181" s="35">
        <v>1649000</v>
      </c>
      <c r="H181" s="35">
        <v>0</v>
      </c>
      <c r="I181" s="35">
        <v>0</v>
      </c>
      <c r="J181" s="35">
        <f t="shared" si="31"/>
        <v>1649000</v>
      </c>
    </row>
    <row r="182" spans="1:10" s="12" customFormat="1" ht="12.75" x14ac:dyDescent="0.2">
      <c r="A182" s="32"/>
      <c r="B182" s="32"/>
      <c r="C182" s="105" t="s">
        <v>348</v>
      </c>
      <c r="D182" s="75">
        <f>D183+D204+D196</f>
        <v>92023479</v>
      </c>
      <c r="E182" s="76">
        <f t="shared" ref="E182" si="41">E183+E204+E196</f>
        <v>84165652</v>
      </c>
      <c r="F182" s="76">
        <f>F183+F204+F196</f>
        <v>87731601</v>
      </c>
      <c r="G182" s="76">
        <f>G183+G204+G196</f>
        <v>99181475</v>
      </c>
      <c r="H182" s="76">
        <f>H183+H204+H196</f>
        <v>152929782</v>
      </c>
      <c r="I182" s="76">
        <f>I183+I204+I196</f>
        <v>84586759</v>
      </c>
      <c r="J182" s="76">
        <f t="shared" si="31"/>
        <v>600618748</v>
      </c>
    </row>
    <row r="183" spans="1:10" s="29" customFormat="1" x14ac:dyDescent="0.2">
      <c r="A183" s="32"/>
      <c r="B183" s="32"/>
      <c r="C183" s="104" t="s">
        <v>349</v>
      </c>
      <c r="D183" s="76">
        <f t="shared" ref="D183:I183" si="42">SUM(D184:D195)</f>
        <v>78437853</v>
      </c>
      <c r="E183" s="76">
        <f t="shared" si="42"/>
        <v>72788303</v>
      </c>
      <c r="F183" s="76">
        <f t="shared" si="42"/>
        <v>65898518</v>
      </c>
      <c r="G183" s="76">
        <f t="shared" si="42"/>
        <v>86099968</v>
      </c>
      <c r="H183" s="76">
        <f t="shared" si="42"/>
        <v>62972984</v>
      </c>
      <c r="I183" s="76">
        <f t="shared" si="42"/>
        <v>67269807</v>
      </c>
      <c r="J183" s="76">
        <f t="shared" si="31"/>
        <v>433467433</v>
      </c>
    </row>
    <row r="184" spans="1:10" s="12" customFormat="1" x14ac:dyDescent="0.2">
      <c r="A184" s="32" t="s">
        <v>350</v>
      </c>
      <c r="B184" s="32" t="s">
        <v>351</v>
      </c>
      <c r="C184" s="103" t="s">
        <v>352</v>
      </c>
      <c r="D184" s="35">
        <v>40787</v>
      </c>
      <c r="E184" s="35">
        <v>21336</v>
      </c>
      <c r="F184" s="35">
        <v>29872</v>
      </c>
      <c r="G184" s="35">
        <v>27242</v>
      </c>
      <c r="H184" s="35">
        <v>31550</v>
      </c>
      <c r="I184" s="35">
        <v>20868</v>
      </c>
      <c r="J184" s="35">
        <f t="shared" si="31"/>
        <v>171655</v>
      </c>
    </row>
    <row r="185" spans="1:10" s="12" customFormat="1" x14ac:dyDescent="0.2">
      <c r="A185" s="32" t="s">
        <v>108</v>
      </c>
      <c r="B185" s="32">
        <v>8401120</v>
      </c>
      <c r="C185" s="106" t="s">
        <v>353</v>
      </c>
      <c r="D185" s="35">
        <v>10920531</v>
      </c>
      <c r="E185" s="35">
        <v>10920531</v>
      </c>
      <c r="F185" s="35">
        <v>10920531</v>
      </c>
      <c r="G185" s="35">
        <v>10920531</v>
      </c>
      <c r="H185" s="35">
        <v>10920531</v>
      </c>
      <c r="I185" s="35">
        <v>10920531</v>
      </c>
      <c r="J185" s="35">
        <f t="shared" si="31"/>
        <v>65523186</v>
      </c>
    </row>
    <row r="186" spans="1:10" s="12" customFormat="1" x14ac:dyDescent="0.2">
      <c r="A186" s="32" t="s">
        <v>350</v>
      </c>
      <c r="B186" s="32" t="s">
        <v>354</v>
      </c>
      <c r="C186" s="103" t="s">
        <v>355</v>
      </c>
      <c r="D186" s="35">
        <v>58535989</v>
      </c>
      <c r="E186" s="35">
        <v>51456941</v>
      </c>
      <c r="F186" s="35">
        <v>42367425</v>
      </c>
      <c r="G186" s="35">
        <v>49263706</v>
      </c>
      <c r="H186" s="35">
        <v>40191979</v>
      </c>
      <c r="I186" s="35">
        <v>43476143</v>
      </c>
      <c r="J186" s="35">
        <f t="shared" si="31"/>
        <v>285292183</v>
      </c>
    </row>
    <row r="187" spans="1:10" s="12" customFormat="1" x14ac:dyDescent="0.2">
      <c r="A187" s="32" t="s">
        <v>108</v>
      </c>
      <c r="B187" s="32">
        <v>8401121</v>
      </c>
      <c r="C187" s="103" t="s">
        <v>356</v>
      </c>
      <c r="D187" s="35">
        <v>2574874</v>
      </c>
      <c r="E187" s="35">
        <v>2655955</v>
      </c>
      <c r="F187" s="35">
        <v>3731001</v>
      </c>
      <c r="G187" s="35">
        <v>2186477</v>
      </c>
      <c r="H187" s="35">
        <v>2329915</v>
      </c>
      <c r="I187" s="35">
        <v>3943629</v>
      </c>
      <c r="J187" s="35">
        <f t="shared" si="31"/>
        <v>17421851</v>
      </c>
    </row>
    <row r="188" spans="1:10" s="12" customFormat="1" x14ac:dyDescent="0.2">
      <c r="A188" s="32" t="s">
        <v>350</v>
      </c>
      <c r="B188" s="32" t="s">
        <v>357</v>
      </c>
      <c r="C188" s="103" t="s">
        <v>358</v>
      </c>
      <c r="D188" s="35">
        <v>4409</v>
      </c>
      <c r="E188" s="35">
        <v>151776</v>
      </c>
      <c r="F188" s="35">
        <v>202230</v>
      </c>
      <c r="G188" s="35">
        <v>61314</v>
      </c>
      <c r="H188" s="35">
        <v>359678</v>
      </c>
      <c r="I188" s="35">
        <v>116633</v>
      </c>
      <c r="J188" s="35">
        <f t="shared" si="31"/>
        <v>896040</v>
      </c>
    </row>
    <row r="189" spans="1:10" s="12" customFormat="1" x14ac:dyDescent="0.2">
      <c r="A189" s="32" t="s">
        <v>350</v>
      </c>
      <c r="B189" s="32" t="s">
        <v>359</v>
      </c>
      <c r="C189" s="103" t="s">
        <v>360</v>
      </c>
      <c r="D189" s="35">
        <v>299479</v>
      </c>
      <c r="E189" s="35">
        <v>597864</v>
      </c>
      <c r="F189" s="35">
        <v>1243026</v>
      </c>
      <c r="G189" s="35">
        <v>115485</v>
      </c>
      <c r="H189" s="35">
        <v>665061</v>
      </c>
      <c r="I189" s="35">
        <v>19156</v>
      </c>
      <c r="J189" s="35">
        <f t="shared" si="31"/>
        <v>2940071</v>
      </c>
    </row>
    <row r="190" spans="1:10" s="12" customFormat="1" x14ac:dyDescent="0.2">
      <c r="A190" s="32" t="s">
        <v>350</v>
      </c>
      <c r="B190" s="32" t="s">
        <v>361</v>
      </c>
      <c r="C190" s="103" t="s">
        <v>362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f t="shared" si="31"/>
        <v>0</v>
      </c>
    </row>
    <row r="191" spans="1:10" s="12" customFormat="1" x14ac:dyDescent="0.2">
      <c r="A191" s="32" t="s">
        <v>350</v>
      </c>
      <c r="B191" s="32" t="s">
        <v>363</v>
      </c>
      <c r="C191" s="103" t="s">
        <v>364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f t="shared" si="31"/>
        <v>0</v>
      </c>
    </row>
    <row r="192" spans="1:10" s="12" customFormat="1" x14ac:dyDescent="0.2">
      <c r="A192" s="32" t="s">
        <v>350</v>
      </c>
      <c r="B192" s="32" t="s">
        <v>365</v>
      </c>
      <c r="C192" s="103" t="s">
        <v>366</v>
      </c>
      <c r="D192" s="35">
        <v>948</v>
      </c>
      <c r="E192" s="35">
        <v>404</v>
      </c>
      <c r="F192" s="35">
        <v>1030</v>
      </c>
      <c r="G192" s="35">
        <v>3532</v>
      </c>
      <c r="H192" s="35">
        <v>1048</v>
      </c>
      <c r="I192" s="35">
        <v>942</v>
      </c>
      <c r="J192" s="35">
        <f t="shared" si="31"/>
        <v>7904</v>
      </c>
    </row>
    <row r="193" spans="1:10" s="12" customFormat="1" x14ac:dyDescent="0.2">
      <c r="A193" s="32" t="s">
        <v>350</v>
      </c>
      <c r="B193" s="32" t="s">
        <v>367</v>
      </c>
      <c r="C193" s="103" t="s">
        <v>368</v>
      </c>
      <c r="D193" s="35">
        <v>972</v>
      </c>
      <c r="E193" s="35">
        <v>350</v>
      </c>
      <c r="F193" s="35">
        <v>897</v>
      </c>
      <c r="G193" s="35">
        <v>1373</v>
      </c>
      <c r="H193" s="35">
        <v>274</v>
      </c>
      <c r="I193" s="35">
        <v>327</v>
      </c>
      <c r="J193" s="35">
        <f t="shared" si="31"/>
        <v>4193</v>
      </c>
    </row>
    <row r="194" spans="1:10" s="12" customFormat="1" x14ac:dyDescent="0.2">
      <c r="A194" s="32" t="s">
        <v>350</v>
      </c>
      <c r="B194" s="32" t="s">
        <v>369</v>
      </c>
      <c r="C194" s="103" t="s">
        <v>370</v>
      </c>
      <c r="D194" s="35">
        <v>6059864</v>
      </c>
      <c r="E194" s="35">
        <v>6983146</v>
      </c>
      <c r="F194" s="35">
        <v>7402506</v>
      </c>
      <c r="G194" s="35">
        <v>23520308</v>
      </c>
      <c r="H194" s="35">
        <v>8472948</v>
      </c>
      <c r="I194" s="35">
        <v>8771578</v>
      </c>
      <c r="J194" s="35">
        <f t="shared" si="31"/>
        <v>61210350</v>
      </c>
    </row>
    <row r="195" spans="1:10" s="12" customFormat="1" x14ac:dyDescent="0.2">
      <c r="A195" s="32" t="s">
        <v>350</v>
      </c>
      <c r="B195" s="32" t="s">
        <v>371</v>
      </c>
      <c r="C195" s="103" t="s">
        <v>372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f t="shared" si="31"/>
        <v>0</v>
      </c>
    </row>
    <row r="196" spans="1:10" s="29" customFormat="1" x14ac:dyDescent="0.2">
      <c r="A196" s="32"/>
      <c r="B196" s="32"/>
      <c r="C196" s="104" t="s">
        <v>373</v>
      </c>
      <c r="D196" s="76">
        <f>SUM(D197:D202)</f>
        <v>11292537</v>
      </c>
      <c r="E196" s="76">
        <f t="shared" ref="E196:H196" si="43">SUM(E197:E202)</f>
        <v>9134331</v>
      </c>
      <c r="F196" s="76">
        <f t="shared" si="43"/>
        <v>18980885</v>
      </c>
      <c r="G196" s="76">
        <f t="shared" si="43"/>
        <v>11101539</v>
      </c>
      <c r="H196" s="76">
        <f t="shared" si="43"/>
        <v>87709645</v>
      </c>
      <c r="I196" s="76">
        <f>SUM(I197:I203)</f>
        <v>14849927</v>
      </c>
      <c r="J196" s="76">
        <f t="shared" si="31"/>
        <v>153068864</v>
      </c>
    </row>
    <row r="197" spans="1:10" s="12" customFormat="1" x14ac:dyDescent="0.2">
      <c r="A197" s="32" t="s">
        <v>350</v>
      </c>
      <c r="B197" s="32" t="s">
        <v>374</v>
      </c>
      <c r="C197" s="103" t="s">
        <v>375</v>
      </c>
      <c r="D197" s="35">
        <v>2705245</v>
      </c>
      <c r="E197" s="35">
        <v>3777083</v>
      </c>
      <c r="F197" s="35">
        <v>6439283</v>
      </c>
      <c r="G197" s="35">
        <v>4397610</v>
      </c>
      <c r="H197" s="35">
        <v>3086613</v>
      </c>
      <c r="I197" s="35">
        <v>2740554</v>
      </c>
      <c r="J197" s="35">
        <f t="shared" ref="J197:J235" si="44">SUM(D197:I197)</f>
        <v>23146388</v>
      </c>
    </row>
    <row r="198" spans="1:10" s="12" customFormat="1" x14ac:dyDescent="0.2">
      <c r="A198" s="32" t="s">
        <v>350</v>
      </c>
      <c r="B198" s="32" t="s">
        <v>376</v>
      </c>
      <c r="C198" s="103" t="s">
        <v>377</v>
      </c>
      <c r="D198" s="35">
        <v>5648485</v>
      </c>
      <c r="E198" s="35">
        <v>2447627</v>
      </c>
      <c r="F198" s="35">
        <v>4711146</v>
      </c>
      <c r="G198" s="35">
        <v>5331004</v>
      </c>
      <c r="H198" s="35">
        <v>79008556</v>
      </c>
      <c r="I198" s="35">
        <v>5923265</v>
      </c>
      <c r="J198" s="35">
        <f t="shared" si="44"/>
        <v>103070083</v>
      </c>
    </row>
    <row r="199" spans="1:10" s="12" customFormat="1" x14ac:dyDescent="0.2">
      <c r="A199" s="32" t="s">
        <v>378</v>
      </c>
      <c r="B199" s="32" t="s">
        <v>379</v>
      </c>
      <c r="C199" s="103" t="s">
        <v>380</v>
      </c>
      <c r="D199" s="35">
        <v>221012</v>
      </c>
      <c r="E199" s="35">
        <v>449588</v>
      </c>
      <c r="F199" s="35">
        <v>1856522</v>
      </c>
      <c r="G199" s="35">
        <v>393997</v>
      </c>
      <c r="H199" s="35">
        <v>125667</v>
      </c>
      <c r="I199" s="35">
        <v>337162</v>
      </c>
      <c r="J199" s="35">
        <f t="shared" si="44"/>
        <v>3383948</v>
      </c>
    </row>
    <row r="200" spans="1:10" s="12" customFormat="1" x14ac:dyDescent="0.2">
      <c r="A200" s="32" t="s">
        <v>381</v>
      </c>
      <c r="B200" s="32" t="s">
        <v>382</v>
      </c>
      <c r="C200" s="103" t="s">
        <v>383</v>
      </c>
      <c r="D200" s="35">
        <v>134598</v>
      </c>
      <c r="E200" s="35">
        <v>205873</v>
      </c>
      <c r="F200" s="35">
        <v>969102</v>
      </c>
      <c r="G200" s="35">
        <v>128873</v>
      </c>
      <c r="H200" s="35">
        <v>55971</v>
      </c>
      <c r="I200" s="35">
        <v>64911</v>
      </c>
      <c r="J200" s="35">
        <f t="shared" si="44"/>
        <v>1559328</v>
      </c>
    </row>
    <row r="201" spans="1:10" s="12" customFormat="1" x14ac:dyDescent="0.2">
      <c r="A201" s="32" t="s">
        <v>350</v>
      </c>
      <c r="B201" s="32" t="s">
        <v>384</v>
      </c>
      <c r="C201" s="103" t="s">
        <v>385</v>
      </c>
      <c r="D201" s="35">
        <v>7071</v>
      </c>
      <c r="E201" s="35">
        <v>44994</v>
      </c>
      <c r="F201" s="35">
        <v>44359</v>
      </c>
      <c r="G201" s="35">
        <v>6076</v>
      </c>
      <c r="H201" s="35">
        <v>17356</v>
      </c>
      <c r="I201" s="35">
        <v>19563</v>
      </c>
      <c r="J201" s="35">
        <f t="shared" si="44"/>
        <v>139419</v>
      </c>
    </row>
    <row r="202" spans="1:10" s="12" customFormat="1" x14ac:dyDescent="0.2">
      <c r="A202" s="32" t="s">
        <v>350</v>
      </c>
      <c r="B202" s="32" t="s">
        <v>386</v>
      </c>
      <c r="C202" s="103" t="s">
        <v>387</v>
      </c>
      <c r="D202" s="35">
        <v>2576126</v>
      </c>
      <c r="E202" s="35">
        <v>2209166</v>
      </c>
      <c r="F202" s="35">
        <v>4960473</v>
      </c>
      <c r="G202" s="35">
        <v>843979</v>
      </c>
      <c r="H202" s="35">
        <v>5415482</v>
      </c>
      <c r="I202" s="35">
        <v>5764472</v>
      </c>
      <c r="J202" s="35">
        <f t="shared" si="44"/>
        <v>21769698</v>
      </c>
    </row>
    <row r="203" spans="1:10" s="12" customFormat="1" x14ac:dyDescent="0.2">
      <c r="A203" s="32" t="s">
        <v>350</v>
      </c>
      <c r="B203" s="32" t="s">
        <v>388</v>
      </c>
      <c r="C203" s="103" t="s">
        <v>389</v>
      </c>
      <c r="D203" s="35">
        <v>0</v>
      </c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f t="shared" si="44"/>
        <v>0</v>
      </c>
    </row>
    <row r="204" spans="1:10" s="29" customFormat="1" x14ac:dyDescent="0.2">
      <c r="A204" s="32"/>
      <c r="B204" s="32"/>
      <c r="C204" s="104" t="s">
        <v>390</v>
      </c>
      <c r="D204" s="76">
        <f t="shared" ref="D204:I204" si="45">D205+D217+D228+D230</f>
        <v>2293089</v>
      </c>
      <c r="E204" s="76">
        <f t="shared" si="45"/>
        <v>2243018</v>
      </c>
      <c r="F204" s="76">
        <f t="shared" si="45"/>
        <v>2852198</v>
      </c>
      <c r="G204" s="76">
        <f t="shared" si="45"/>
        <v>1979968</v>
      </c>
      <c r="H204" s="76">
        <f t="shared" si="45"/>
        <v>2247153</v>
      </c>
      <c r="I204" s="76">
        <f t="shared" si="45"/>
        <v>2467025</v>
      </c>
      <c r="J204" s="76">
        <f t="shared" si="44"/>
        <v>14082451</v>
      </c>
    </row>
    <row r="205" spans="1:10" s="29" customFormat="1" x14ac:dyDescent="0.2">
      <c r="A205" s="32"/>
      <c r="B205" s="32"/>
      <c r="C205" s="104" t="s">
        <v>391</v>
      </c>
      <c r="D205" s="76">
        <f>D206+D207+D208+D209+D210+D211+D212+D213+D214</f>
        <v>230103</v>
      </c>
      <c r="E205" s="76">
        <f t="shared" ref="E205:F205" si="46">E206+E207+E208+E209+E210+E211+E212+E213+E214</f>
        <v>486061</v>
      </c>
      <c r="F205" s="76">
        <f t="shared" si="46"/>
        <v>744155</v>
      </c>
      <c r="G205" s="76">
        <f>G206+G207+G208+G209+G210+G211+G212+G213+G214</f>
        <v>258763</v>
      </c>
      <c r="H205" s="76">
        <f>H206+H207+H208+H209+H210+H211+H212+H213+H214+H215+H216</f>
        <v>577092</v>
      </c>
      <c r="I205" s="76">
        <f>I206+I207+I208+I209+I210+I211+I212+I213+I214+I215+I216</f>
        <v>521844</v>
      </c>
      <c r="J205" s="76">
        <f t="shared" si="44"/>
        <v>2818018</v>
      </c>
    </row>
    <row r="206" spans="1:10" s="12" customFormat="1" x14ac:dyDescent="0.2">
      <c r="A206" s="32" t="s">
        <v>350</v>
      </c>
      <c r="B206" s="32" t="s">
        <v>392</v>
      </c>
      <c r="C206" s="103" t="s">
        <v>393</v>
      </c>
      <c r="D206" s="35">
        <v>32</v>
      </c>
      <c r="E206" s="35">
        <v>87</v>
      </c>
      <c r="F206" s="35">
        <v>9141</v>
      </c>
      <c r="G206" s="35">
        <v>755</v>
      </c>
      <c r="H206" s="35">
        <v>54</v>
      </c>
      <c r="I206" s="35">
        <v>41</v>
      </c>
      <c r="J206" s="35">
        <f t="shared" si="44"/>
        <v>10110</v>
      </c>
    </row>
    <row r="207" spans="1:10" s="12" customFormat="1" x14ac:dyDescent="0.2">
      <c r="A207" s="32" t="s">
        <v>350</v>
      </c>
      <c r="B207" s="32">
        <v>8402102</v>
      </c>
      <c r="C207" s="103" t="s">
        <v>394</v>
      </c>
      <c r="D207" s="35">
        <v>0</v>
      </c>
      <c r="E207" s="35">
        <v>10099</v>
      </c>
      <c r="F207" s="35">
        <v>0</v>
      </c>
      <c r="G207" s="35">
        <v>1097</v>
      </c>
      <c r="H207" s="35">
        <v>0</v>
      </c>
      <c r="I207" s="35">
        <v>33689</v>
      </c>
      <c r="J207" s="35">
        <f t="shared" si="44"/>
        <v>44885</v>
      </c>
    </row>
    <row r="208" spans="1:10" s="12" customFormat="1" x14ac:dyDescent="0.2">
      <c r="A208" s="32" t="s">
        <v>350</v>
      </c>
      <c r="B208" s="32" t="s">
        <v>395</v>
      </c>
      <c r="C208" s="103" t="s">
        <v>396</v>
      </c>
      <c r="D208" s="35">
        <v>1949</v>
      </c>
      <c r="E208" s="35">
        <v>69271</v>
      </c>
      <c r="F208" s="35">
        <v>94728</v>
      </c>
      <c r="G208" s="35">
        <v>25666</v>
      </c>
      <c r="H208" s="35">
        <v>137916</v>
      </c>
      <c r="I208" s="35">
        <v>75922</v>
      </c>
      <c r="J208" s="35">
        <f t="shared" si="44"/>
        <v>405452</v>
      </c>
    </row>
    <row r="209" spans="1:10" s="12" customFormat="1" x14ac:dyDescent="0.2">
      <c r="A209" s="32" t="s">
        <v>350</v>
      </c>
      <c r="B209" s="32" t="s">
        <v>397</v>
      </c>
      <c r="C209" s="103" t="s">
        <v>398</v>
      </c>
      <c r="D209" s="35">
        <v>176292</v>
      </c>
      <c r="E209" s="35">
        <v>373252</v>
      </c>
      <c r="F209" s="35">
        <v>553278</v>
      </c>
      <c r="G209" s="35">
        <v>141119</v>
      </c>
      <c r="H209" s="35">
        <v>325891</v>
      </c>
      <c r="I209" s="35">
        <v>134626</v>
      </c>
      <c r="J209" s="35">
        <f t="shared" si="44"/>
        <v>1704458</v>
      </c>
    </row>
    <row r="210" spans="1:10" s="12" customFormat="1" x14ac:dyDescent="0.2">
      <c r="A210" s="32" t="s">
        <v>350</v>
      </c>
      <c r="B210" s="32">
        <v>8402107</v>
      </c>
      <c r="C210" s="103" t="s">
        <v>399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f t="shared" si="44"/>
        <v>0</v>
      </c>
    </row>
    <row r="211" spans="1:10" s="12" customFormat="1" x14ac:dyDescent="0.2">
      <c r="A211" s="32" t="s">
        <v>350</v>
      </c>
      <c r="B211" s="32" t="s">
        <v>400</v>
      </c>
      <c r="C211" s="103" t="s">
        <v>401</v>
      </c>
      <c r="D211" s="35">
        <v>1302</v>
      </c>
      <c r="E211" s="35">
        <v>591</v>
      </c>
      <c r="F211" s="35">
        <v>693</v>
      </c>
      <c r="G211" s="35">
        <v>1286</v>
      </c>
      <c r="H211" s="35">
        <v>287</v>
      </c>
      <c r="I211" s="35">
        <v>305</v>
      </c>
      <c r="J211" s="35">
        <f t="shared" si="44"/>
        <v>4464</v>
      </c>
    </row>
    <row r="212" spans="1:10" s="12" customFormat="1" x14ac:dyDescent="0.2">
      <c r="A212" s="32" t="s">
        <v>350</v>
      </c>
      <c r="B212" s="32" t="s">
        <v>402</v>
      </c>
      <c r="C212" s="103" t="s">
        <v>403</v>
      </c>
      <c r="D212" s="35">
        <v>0</v>
      </c>
      <c r="E212" s="35">
        <v>0</v>
      </c>
      <c r="F212" s="35">
        <v>1001</v>
      </c>
      <c r="G212" s="35">
        <v>5447</v>
      </c>
      <c r="H212" s="35">
        <v>1391</v>
      </c>
      <c r="I212" s="35">
        <v>1174</v>
      </c>
      <c r="J212" s="35">
        <f t="shared" si="44"/>
        <v>9013</v>
      </c>
    </row>
    <row r="213" spans="1:10" s="12" customFormat="1" x14ac:dyDescent="0.2">
      <c r="A213" s="32" t="s">
        <v>350</v>
      </c>
      <c r="B213" s="32" t="s">
        <v>404</v>
      </c>
      <c r="C213" s="103" t="s">
        <v>405</v>
      </c>
      <c r="D213" s="35">
        <v>1444</v>
      </c>
      <c r="E213" s="35">
        <v>504</v>
      </c>
      <c r="F213" s="35">
        <v>1396</v>
      </c>
      <c r="G213" s="35">
        <v>1470</v>
      </c>
      <c r="H213" s="35">
        <v>423</v>
      </c>
      <c r="I213" s="35">
        <v>513</v>
      </c>
      <c r="J213" s="35">
        <f t="shared" si="44"/>
        <v>5750</v>
      </c>
    </row>
    <row r="214" spans="1:10" s="12" customFormat="1" x14ac:dyDescent="0.2">
      <c r="A214" s="32" t="s">
        <v>350</v>
      </c>
      <c r="B214" s="32" t="s">
        <v>406</v>
      </c>
      <c r="C214" s="103" t="s">
        <v>407</v>
      </c>
      <c r="D214" s="35">
        <v>49084</v>
      </c>
      <c r="E214" s="35">
        <v>32257</v>
      </c>
      <c r="F214" s="35">
        <v>83918</v>
      </c>
      <c r="G214" s="35">
        <v>81923</v>
      </c>
      <c r="H214" s="35">
        <v>72926</v>
      </c>
      <c r="I214" s="35">
        <v>120080</v>
      </c>
      <c r="J214" s="35">
        <f t="shared" si="44"/>
        <v>440188</v>
      </c>
    </row>
    <row r="215" spans="1:10" s="12" customFormat="1" x14ac:dyDescent="0.2">
      <c r="A215" s="32" t="s">
        <v>350</v>
      </c>
      <c r="B215" s="32" t="s">
        <v>408</v>
      </c>
      <c r="C215" s="103" t="s">
        <v>409</v>
      </c>
      <c r="D215" s="35">
        <v>0</v>
      </c>
      <c r="E215" s="35">
        <v>0</v>
      </c>
      <c r="F215" s="35">
        <v>0</v>
      </c>
      <c r="G215" s="35">
        <v>0</v>
      </c>
      <c r="H215" s="35">
        <v>35588</v>
      </c>
      <c r="I215" s="35">
        <v>144068</v>
      </c>
      <c r="J215" s="35">
        <f t="shared" si="44"/>
        <v>179656</v>
      </c>
    </row>
    <row r="216" spans="1:10" s="12" customFormat="1" x14ac:dyDescent="0.2">
      <c r="A216" s="32" t="s">
        <v>350</v>
      </c>
      <c r="B216" s="32" t="s">
        <v>410</v>
      </c>
      <c r="C216" s="103" t="s">
        <v>411</v>
      </c>
      <c r="D216" s="35">
        <v>0</v>
      </c>
      <c r="E216" s="35">
        <v>0</v>
      </c>
      <c r="F216" s="35">
        <v>0</v>
      </c>
      <c r="G216" s="35">
        <v>0</v>
      </c>
      <c r="H216" s="35">
        <v>2616</v>
      </c>
      <c r="I216" s="35">
        <v>11426</v>
      </c>
      <c r="J216" s="35">
        <f t="shared" si="44"/>
        <v>14042</v>
      </c>
    </row>
    <row r="217" spans="1:10" s="29" customFormat="1" x14ac:dyDescent="0.2">
      <c r="A217" s="32"/>
      <c r="B217" s="32"/>
      <c r="C217" s="104" t="s">
        <v>412</v>
      </c>
      <c r="D217" s="76">
        <f t="shared" ref="D217:I217" si="47">SUM(D218:D227)</f>
        <v>1891142</v>
      </c>
      <c r="E217" s="76">
        <f t="shared" si="47"/>
        <v>1496551</v>
      </c>
      <c r="F217" s="76">
        <f t="shared" si="47"/>
        <v>1699755</v>
      </c>
      <c r="G217" s="76">
        <f t="shared" si="47"/>
        <v>1455277</v>
      </c>
      <c r="H217" s="76">
        <f t="shared" si="47"/>
        <v>1285828</v>
      </c>
      <c r="I217" s="76">
        <f t="shared" si="47"/>
        <v>1590787</v>
      </c>
      <c r="J217" s="76">
        <f t="shared" si="44"/>
        <v>9419340</v>
      </c>
    </row>
    <row r="218" spans="1:10" s="12" customFormat="1" x14ac:dyDescent="0.2">
      <c r="A218" s="32" t="s">
        <v>350</v>
      </c>
      <c r="B218" s="32" t="s">
        <v>413</v>
      </c>
      <c r="C218" s="103" t="s">
        <v>414</v>
      </c>
      <c r="D218" s="35">
        <v>1100</v>
      </c>
      <c r="E218" s="35">
        <v>2200</v>
      </c>
      <c r="F218" s="35">
        <v>4400</v>
      </c>
      <c r="G218" s="35">
        <v>1100</v>
      </c>
      <c r="H218" s="35"/>
      <c r="I218" s="35">
        <v>5500</v>
      </c>
      <c r="J218" s="35">
        <f t="shared" si="44"/>
        <v>14300</v>
      </c>
    </row>
    <row r="219" spans="1:10" s="12" customFormat="1" x14ac:dyDescent="0.2">
      <c r="A219" s="32" t="s">
        <v>350</v>
      </c>
      <c r="B219" s="32" t="s">
        <v>415</v>
      </c>
      <c r="C219" s="103" t="s">
        <v>416</v>
      </c>
      <c r="D219" s="35">
        <v>172506</v>
      </c>
      <c r="E219" s="35">
        <v>300670</v>
      </c>
      <c r="F219" s="35">
        <v>463487</v>
      </c>
      <c r="G219" s="35">
        <v>508262</v>
      </c>
      <c r="H219" s="35">
        <v>370599</v>
      </c>
      <c r="I219" s="35">
        <v>237991</v>
      </c>
      <c r="J219" s="35">
        <f t="shared" si="44"/>
        <v>2053515</v>
      </c>
    </row>
    <row r="220" spans="1:10" s="12" customFormat="1" x14ac:dyDescent="0.2">
      <c r="A220" s="32" t="s">
        <v>350</v>
      </c>
      <c r="B220" s="32" t="s">
        <v>417</v>
      </c>
      <c r="C220" s="103" t="s">
        <v>418</v>
      </c>
      <c r="D220" s="35">
        <v>345594</v>
      </c>
      <c r="E220" s="35">
        <v>561215</v>
      </c>
      <c r="F220" s="35">
        <v>1204990</v>
      </c>
      <c r="G220" s="35">
        <v>851208</v>
      </c>
      <c r="H220" s="35">
        <v>825212</v>
      </c>
      <c r="I220" s="35">
        <v>928917</v>
      </c>
      <c r="J220" s="35">
        <f t="shared" si="44"/>
        <v>4717136</v>
      </c>
    </row>
    <row r="221" spans="1:10" s="12" customFormat="1" x14ac:dyDescent="0.2">
      <c r="A221" s="32" t="s">
        <v>350</v>
      </c>
      <c r="B221" s="32" t="s">
        <v>419</v>
      </c>
      <c r="C221" s="103" t="s">
        <v>420</v>
      </c>
      <c r="D221" s="35">
        <v>3882</v>
      </c>
      <c r="E221" s="35">
        <v>4318</v>
      </c>
      <c r="F221" s="35">
        <v>14859</v>
      </c>
      <c r="G221" s="35">
        <v>14191</v>
      </c>
      <c r="H221" s="35">
        <v>7953</v>
      </c>
      <c r="I221" s="35">
        <v>5354</v>
      </c>
      <c r="J221" s="35">
        <f t="shared" si="44"/>
        <v>50557</v>
      </c>
    </row>
    <row r="222" spans="1:10" s="12" customFormat="1" x14ac:dyDescent="0.2">
      <c r="A222" s="32" t="s">
        <v>350</v>
      </c>
      <c r="B222" s="32" t="s">
        <v>421</v>
      </c>
      <c r="C222" s="103" t="s">
        <v>422</v>
      </c>
      <c r="D222" s="35">
        <v>0</v>
      </c>
      <c r="E222" s="35">
        <v>0</v>
      </c>
      <c r="F222" s="35">
        <v>1611</v>
      </c>
      <c r="G222" s="35">
        <v>0</v>
      </c>
      <c r="H222" s="35">
        <v>1609</v>
      </c>
      <c r="I222" s="35">
        <v>0</v>
      </c>
      <c r="J222" s="35">
        <f t="shared" si="44"/>
        <v>3220</v>
      </c>
    </row>
    <row r="223" spans="1:10" s="12" customFormat="1" x14ac:dyDescent="0.2">
      <c r="A223" s="32" t="s">
        <v>350</v>
      </c>
      <c r="B223" s="32" t="s">
        <v>423</v>
      </c>
      <c r="C223" s="103" t="s">
        <v>424</v>
      </c>
      <c r="D223" s="35">
        <v>0</v>
      </c>
      <c r="E223" s="35">
        <v>0</v>
      </c>
      <c r="F223" s="35">
        <v>0</v>
      </c>
      <c r="G223" s="35">
        <v>878</v>
      </c>
      <c r="H223" s="35">
        <v>0</v>
      </c>
      <c r="I223" s="35">
        <v>0</v>
      </c>
      <c r="J223" s="35">
        <f t="shared" si="44"/>
        <v>878</v>
      </c>
    </row>
    <row r="224" spans="1:10" s="12" customFormat="1" x14ac:dyDescent="0.2">
      <c r="A224" s="32" t="s">
        <v>350</v>
      </c>
      <c r="B224" s="32" t="s">
        <v>425</v>
      </c>
      <c r="C224" s="103" t="s">
        <v>426</v>
      </c>
      <c r="D224" s="35">
        <v>1362780</v>
      </c>
      <c r="E224" s="35">
        <v>623100</v>
      </c>
      <c r="F224" s="35">
        <v>8040</v>
      </c>
      <c r="G224" s="35">
        <v>78390</v>
      </c>
      <c r="H224" s="35">
        <v>76559</v>
      </c>
      <c r="I224" s="35">
        <v>409410</v>
      </c>
      <c r="J224" s="35">
        <f t="shared" si="44"/>
        <v>2558279</v>
      </c>
    </row>
    <row r="225" spans="1:542" s="12" customFormat="1" x14ac:dyDescent="0.2">
      <c r="A225" s="32" t="s">
        <v>350</v>
      </c>
      <c r="B225" s="32">
        <v>8402215</v>
      </c>
      <c r="C225" s="103" t="s">
        <v>427</v>
      </c>
      <c r="D225" s="35">
        <v>0</v>
      </c>
      <c r="E225" s="35">
        <v>3488</v>
      </c>
      <c r="F225" s="35">
        <v>2368</v>
      </c>
      <c r="G225" s="35">
        <v>0</v>
      </c>
      <c r="H225" s="35">
        <v>1400</v>
      </c>
      <c r="I225" s="35">
        <v>1119</v>
      </c>
      <c r="J225" s="35">
        <f t="shared" si="44"/>
        <v>8375</v>
      </c>
    </row>
    <row r="226" spans="1:542" s="12" customFormat="1" x14ac:dyDescent="0.2">
      <c r="A226" s="32" t="s">
        <v>350</v>
      </c>
      <c r="B226" s="32">
        <v>8402218</v>
      </c>
      <c r="C226" s="103" t="s">
        <v>428</v>
      </c>
      <c r="D226" s="35">
        <v>2640</v>
      </c>
      <c r="E226" s="35">
        <v>1560</v>
      </c>
      <c r="F226" s="35">
        <v>0</v>
      </c>
      <c r="G226" s="35">
        <v>1248</v>
      </c>
      <c r="H226" s="35">
        <v>2496</v>
      </c>
      <c r="I226" s="35">
        <v>2496</v>
      </c>
      <c r="J226" s="35">
        <f t="shared" si="44"/>
        <v>10440</v>
      </c>
    </row>
    <row r="227" spans="1:542" s="12" customFormat="1" x14ac:dyDescent="0.2">
      <c r="A227" s="32" t="s">
        <v>350</v>
      </c>
      <c r="B227" s="32">
        <v>8402219</v>
      </c>
      <c r="C227" s="103" t="s">
        <v>429</v>
      </c>
      <c r="D227" s="35">
        <v>2640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f t="shared" si="44"/>
        <v>2640</v>
      </c>
    </row>
    <row r="228" spans="1:542" s="29" customFormat="1" x14ac:dyDescent="0.2">
      <c r="A228" s="32"/>
      <c r="B228" s="32"/>
      <c r="C228" s="104" t="s">
        <v>430</v>
      </c>
      <c r="D228" s="76">
        <f>SUM(D229)</f>
        <v>171606</v>
      </c>
      <c r="E228" s="76">
        <f t="shared" ref="E228:I228" si="48">SUM(E229)</f>
        <v>255213</v>
      </c>
      <c r="F228" s="76">
        <f t="shared" si="48"/>
        <v>402469</v>
      </c>
      <c r="G228" s="76">
        <f t="shared" si="48"/>
        <v>259107</v>
      </c>
      <c r="H228" s="76">
        <f t="shared" si="48"/>
        <v>382763</v>
      </c>
      <c r="I228" s="76">
        <f t="shared" si="48"/>
        <v>327912</v>
      </c>
      <c r="J228" s="76">
        <f t="shared" si="44"/>
        <v>1799070</v>
      </c>
    </row>
    <row r="229" spans="1:542" s="12" customFormat="1" x14ac:dyDescent="0.2">
      <c r="A229" s="32" t="s">
        <v>12</v>
      </c>
      <c r="B229" s="32">
        <v>8402301</v>
      </c>
      <c r="C229" s="103" t="s">
        <v>430</v>
      </c>
      <c r="D229" s="35">
        <v>171606</v>
      </c>
      <c r="E229" s="35">
        <v>255213</v>
      </c>
      <c r="F229" s="35">
        <v>402469</v>
      </c>
      <c r="G229" s="35">
        <v>259107</v>
      </c>
      <c r="H229" s="35">
        <v>382763</v>
      </c>
      <c r="I229" s="35">
        <v>327912</v>
      </c>
      <c r="J229" s="35">
        <f t="shared" si="44"/>
        <v>1799070</v>
      </c>
    </row>
    <row r="230" spans="1:542" s="12" customFormat="1" x14ac:dyDescent="0.2">
      <c r="A230" s="32"/>
      <c r="B230" s="32"/>
      <c r="C230" s="104" t="s">
        <v>431</v>
      </c>
      <c r="D230" s="76">
        <f t="shared" ref="D230:I230" si="49">D231</f>
        <v>238</v>
      </c>
      <c r="E230" s="76">
        <f t="shared" si="49"/>
        <v>5193</v>
      </c>
      <c r="F230" s="76">
        <f t="shared" si="49"/>
        <v>5819</v>
      </c>
      <c r="G230" s="76">
        <f t="shared" si="49"/>
        <v>6821</v>
      </c>
      <c r="H230" s="76">
        <f t="shared" si="49"/>
        <v>1470</v>
      </c>
      <c r="I230" s="76">
        <f t="shared" si="49"/>
        <v>26482</v>
      </c>
      <c r="J230" s="76">
        <f t="shared" si="44"/>
        <v>46023</v>
      </c>
    </row>
    <row r="231" spans="1:542" s="12" customFormat="1" x14ac:dyDescent="0.2">
      <c r="A231" s="32" t="s">
        <v>12</v>
      </c>
      <c r="B231" s="32">
        <v>8402401</v>
      </c>
      <c r="C231" s="103" t="s">
        <v>431</v>
      </c>
      <c r="D231" s="35">
        <v>238</v>
      </c>
      <c r="E231" s="35">
        <v>5193</v>
      </c>
      <c r="F231" s="35">
        <v>5819</v>
      </c>
      <c r="G231" s="35">
        <v>6821</v>
      </c>
      <c r="H231" s="35">
        <v>1470</v>
      </c>
      <c r="I231" s="35">
        <v>26482</v>
      </c>
      <c r="J231" s="35">
        <f t="shared" si="44"/>
        <v>46023</v>
      </c>
    </row>
    <row r="232" spans="1:542" s="12" customFormat="1" ht="12.75" x14ac:dyDescent="0.2">
      <c r="A232" s="32"/>
      <c r="B232" s="32"/>
      <c r="C232" s="105" t="s">
        <v>432</v>
      </c>
      <c r="D232" s="76">
        <f>SUM(D233:D234)</f>
        <v>130846489</v>
      </c>
      <c r="E232" s="76">
        <f t="shared" ref="E232:I232" si="50">SUM(E233:E234)</f>
        <v>132833620</v>
      </c>
      <c r="F232" s="76">
        <f t="shared" si="50"/>
        <v>138953399</v>
      </c>
      <c r="G232" s="76">
        <f t="shared" si="50"/>
        <v>139095024</v>
      </c>
      <c r="H232" s="76">
        <f t="shared" si="50"/>
        <v>138782003</v>
      </c>
      <c r="I232" s="76">
        <f t="shared" si="50"/>
        <v>139116897</v>
      </c>
      <c r="J232" s="76">
        <f t="shared" si="44"/>
        <v>819627432</v>
      </c>
    </row>
    <row r="233" spans="1:542" s="12" customFormat="1" x14ac:dyDescent="0.2">
      <c r="A233" s="32" t="s">
        <v>433</v>
      </c>
      <c r="B233" s="32" t="s">
        <v>434</v>
      </c>
      <c r="C233" s="103" t="s">
        <v>435</v>
      </c>
      <c r="D233" s="35">
        <v>130846489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f t="shared" si="44"/>
        <v>130846489</v>
      </c>
    </row>
    <row r="234" spans="1:542" s="12" customFormat="1" x14ac:dyDescent="0.2">
      <c r="A234" s="32" t="s">
        <v>436</v>
      </c>
      <c r="B234" s="32" t="s">
        <v>434</v>
      </c>
      <c r="C234" s="103" t="s">
        <v>437</v>
      </c>
      <c r="D234" s="35"/>
      <c r="E234" s="35">
        <v>132833620</v>
      </c>
      <c r="F234" s="35">
        <v>138953399</v>
      </c>
      <c r="G234" s="35">
        <v>139095024</v>
      </c>
      <c r="H234" s="35">
        <v>138782003</v>
      </c>
      <c r="I234" s="35">
        <v>139116897</v>
      </c>
      <c r="J234" s="35">
        <f t="shared" si="44"/>
        <v>688780943</v>
      </c>
    </row>
    <row r="235" spans="1:542" s="31" customFormat="1" x14ac:dyDescent="0.2">
      <c r="A235" s="32"/>
      <c r="B235" s="32"/>
      <c r="C235" s="107" t="s">
        <v>438</v>
      </c>
      <c r="D235" s="108">
        <f t="shared" ref="D235:I235" si="51">D3+D21+D43+D49+D64</f>
        <v>7334546609.2200003</v>
      </c>
      <c r="E235" s="108">
        <f t="shared" si="51"/>
        <v>6607475247.0500002</v>
      </c>
      <c r="F235" s="108">
        <f t="shared" si="51"/>
        <v>5896394462.96</v>
      </c>
      <c r="G235" s="108">
        <f t="shared" si="51"/>
        <v>6246824608</v>
      </c>
      <c r="H235" s="108">
        <f t="shared" si="51"/>
        <v>6205359180</v>
      </c>
      <c r="I235" s="108">
        <f t="shared" si="51"/>
        <v>6381770256.5</v>
      </c>
      <c r="J235" s="108">
        <f t="shared" si="44"/>
        <v>38672370363.729996</v>
      </c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  <c r="IT235" s="12"/>
      <c r="IU235" s="12"/>
      <c r="IV235" s="12"/>
      <c r="IW235" s="12"/>
      <c r="IX235" s="12"/>
      <c r="IY235" s="12"/>
      <c r="IZ235" s="12"/>
      <c r="JA235" s="12"/>
      <c r="JB235" s="12"/>
      <c r="JC235" s="12"/>
      <c r="JD235" s="12"/>
      <c r="JE235" s="12"/>
      <c r="JF235" s="12"/>
      <c r="JG235" s="12"/>
      <c r="JH235" s="12"/>
      <c r="JI235" s="12"/>
      <c r="JJ235" s="12"/>
      <c r="JK235" s="12"/>
      <c r="JL235" s="12"/>
      <c r="JM235" s="12"/>
      <c r="JN235" s="12"/>
      <c r="JO235" s="12"/>
      <c r="JP235" s="12"/>
      <c r="JQ235" s="12"/>
      <c r="JR235" s="12"/>
      <c r="JS235" s="12"/>
      <c r="JT235" s="12"/>
      <c r="JU235" s="12"/>
      <c r="JV235" s="12"/>
      <c r="JW235" s="12"/>
      <c r="JX235" s="12"/>
      <c r="JY235" s="12"/>
      <c r="JZ235" s="12"/>
      <c r="KA235" s="12"/>
      <c r="KB235" s="12"/>
      <c r="KC235" s="12"/>
      <c r="KD235" s="12"/>
      <c r="KE235" s="12"/>
      <c r="KF235" s="12"/>
      <c r="KG235" s="12"/>
      <c r="KH235" s="12"/>
      <c r="KI235" s="12"/>
      <c r="KJ235" s="12"/>
      <c r="KK235" s="12"/>
      <c r="KL235" s="12"/>
      <c r="KM235" s="12"/>
      <c r="KN235" s="12"/>
      <c r="KO235" s="12"/>
      <c r="KP235" s="12"/>
      <c r="KQ235" s="12"/>
      <c r="KR235" s="12"/>
      <c r="KS235" s="12"/>
      <c r="KT235" s="12"/>
      <c r="KU235" s="12"/>
      <c r="KV235" s="12"/>
      <c r="KW235" s="12"/>
      <c r="KX235" s="12"/>
      <c r="KY235" s="12"/>
      <c r="KZ235" s="12"/>
      <c r="LA235" s="12"/>
      <c r="LB235" s="12"/>
      <c r="LC235" s="12"/>
      <c r="LD235" s="12"/>
      <c r="LE235" s="12"/>
      <c r="LF235" s="12"/>
      <c r="LG235" s="12"/>
      <c r="LH235" s="12"/>
      <c r="LI235" s="12"/>
      <c r="LJ235" s="12"/>
      <c r="LK235" s="12"/>
      <c r="LL235" s="12"/>
      <c r="LM235" s="12"/>
      <c r="LN235" s="12"/>
      <c r="LO235" s="12"/>
      <c r="LP235" s="12"/>
      <c r="LQ235" s="12"/>
      <c r="LR235" s="12"/>
      <c r="LS235" s="12"/>
      <c r="LT235" s="12"/>
      <c r="LU235" s="12"/>
      <c r="LV235" s="12"/>
      <c r="LW235" s="12"/>
      <c r="LX235" s="12"/>
      <c r="LY235" s="12"/>
      <c r="LZ235" s="12"/>
      <c r="MA235" s="12"/>
      <c r="MB235" s="12"/>
      <c r="MC235" s="12"/>
      <c r="MD235" s="12"/>
      <c r="ME235" s="12"/>
      <c r="MF235" s="12"/>
      <c r="MG235" s="12"/>
      <c r="MH235" s="12"/>
      <c r="MI235" s="12"/>
      <c r="MJ235" s="12"/>
      <c r="MK235" s="12"/>
      <c r="ML235" s="12"/>
      <c r="MM235" s="12"/>
      <c r="MN235" s="12"/>
      <c r="MO235" s="12"/>
      <c r="MP235" s="12"/>
      <c r="MQ235" s="12"/>
      <c r="MR235" s="12"/>
      <c r="MS235" s="12"/>
      <c r="MT235" s="12"/>
      <c r="MU235" s="12"/>
      <c r="MV235" s="12"/>
      <c r="MW235" s="12"/>
      <c r="MX235" s="12"/>
      <c r="MY235" s="12"/>
      <c r="MZ235" s="12"/>
      <c r="NA235" s="12"/>
      <c r="NB235" s="12"/>
      <c r="NC235" s="12"/>
      <c r="ND235" s="12"/>
      <c r="NE235" s="12"/>
      <c r="NF235" s="12"/>
      <c r="NG235" s="12"/>
      <c r="NH235" s="12"/>
      <c r="NI235" s="12"/>
      <c r="NJ235" s="12"/>
      <c r="NK235" s="12"/>
      <c r="NL235" s="12"/>
      <c r="NM235" s="12"/>
      <c r="NN235" s="12"/>
      <c r="NO235" s="12"/>
      <c r="NP235" s="12"/>
      <c r="NQ235" s="12"/>
      <c r="NR235" s="12"/>
      <c r="NS235" s="12"/>
      <c r="NT235" s="12"/>
      <c r="NU235" s="12"/>
      <c r="NV235" s="12"/>
      <c r="NW235" s="12"/>
      <c r="NX235" s="12"/>
      <c r="NY235" s="12"/>
      <c r="NZ235" s="12"/>
      <c r="OA235" s="12"/>
      <c r="OB235" s="12"/>
      <c r="OC235" s="12"/>
      <c r="OD235" s="12"/>
      <c r="OE235" s="12"/>
      <c r="OF235" s="12"/>
      <c r="OG235" s="12"/>
      <c r="OH235" s="12"/>
      <c r="OI235" s="12"/>
      <c r="OJ235" s="12"/>
      <c r="OK235" s="12"/>
      <c r="OL235" s="12"/>
      <c r="OM235" s="12"/>
      <c r="ON235" s="12"/>
      <c r="OO235" s="12"/>
      <c r="OP235" s="12"/>
      <c r="OQ235" s="12"/>
      <c r="OR235" s="12"/>
      <c r="OS235" s="12"/>
      <c r="OT235" s="12"/>
      <c r="OU235" s="12"/>
      <c r="OV235" s="12"/>
      <c r="OW235" s="12"/>
      <c r="OX235" s="12"/>
      <c r="OY235" s="12"/>
      <c r="OZ235" s="12"/>
      <c r="PA235" s="12"/>
      <c r="PB235" s="12"/>
      <c r="PC235" s="12"/>
      <c r="PD235" s="12"/>
      <c r="PE235" s="12"/>
      <c r="PF235" s="12"/>
      <c r="PG235" s="12"/>
      <c r="PH235" s="12"/>
      <c r="PI235" s="12"/>
      <c r="PJ235" s="12"/>
      <c r="PK235" s="12"/>
      <c r="PL235" s="12"/>
      <c r="PM235" s="12"/>
      <c r="PN235" s="12"/>
      <c r="PO235" s="12"/>
      <c r="PP235" s="12"/>
      <c r="PQ235" s="12"/>
      <c r="PR235" s="12"/>
      <c r="PS235" s="12"/>
      <c r="PT235" s="12"/>
      <c r="PU235" s="12"/>
      <c r="PV235" s="12"/>
      <c r="PW235" s="12"/>
      <c r="PX235" s="12"/>
      <c r="PY235" s="12"/>
      <c r="PZ235" s="12"/>
      <c r="QA235" s="12"/>
      <c r="QB235" s="12"/>
      <c r="QC235" s="12"/>
      <c r="QD235" s="12"/>
      <c r="QE235" s="12"/>
      <c r="QF235" s="12"/>
      <c r="QG235" s="12"/>
      <c r="QH235" s="12"/>
      <c r="QI235" s="12"/>
      <c r="QJ235" s="12"/>
      <c r="QK235" s="12"/>
      <c r="QL235" s="12"/>
      <c r="QM235" s="12"/>
      <c r="QN235" s="12"/>
      <c r="QO235" s="12"/>
      <c r="QP235" s="12"/>
      <c r="QQ235" s="12"/>
      <c r="QR235" s="12"/>
      <c r="QS235" s="12"/>
      <c r="QT235" s="12"/>
      <c r="QU235" s="12"/>
      <c r="QV235" s="12"/>
      <c r="QW235" s="12"/>
      <c r="QX235" s="12"/>
      <c r="QY235" s="12"/>
      <c r="QZ235" s="12"/>
      <c r="RA235" s="12"/>
      <c r="RB235" s="12"/>
      <c r="RC235" s="12"/>
      <c r="RD235" s="12"/>
      <c r="RE235" s="12"/>
      <c r="RF235" s="12"/>
      <c r="RG235" s="12"/>
      <c r="RH235" s="12"/>
      <c r="RI235" s="12"/>
      <c r="RJ235" s="12"/>
      <c r="RK235" s="12"/>
      <c r="RL235" s="12"/>
      <c r="RM235" s="12"/>
      <c r="RN235" s="12"/>
      <c r="RO235" s="12"/>
      <c r="RP235" s="12"/>
      <c r="RQ235" s="12"/>
      <c r="RR235" s="12"/>
      <c r="RS235" s="12"/>
      <c r="RT235" s="12"/>
      <c r="RU235" s="12"/>
      <c r="RV235" s="12"/>
      <c r="RW235" s="12"/>
      <c r="RX235" s="12"/>
      <c r="RY235" s="12"/>
      <c r="RZ235" s="12"/>
      <c r="SA235" s="12"/>
      <c r="SB235" s="12"/>
      <c r="SC235" s="12"/>
      <c r="SD235" s="12"/>
      <c r="SE235" s="12"/>
      <c r="SF235" s="12"/>
      <c r="SG235" s="12"/>
      <c r="SH235" s="12"/>
      <c r="SI235" s="12"/>
      <c r="SJ235" s="12"/>
      <c r="SK235" s="12"/>
      <c r="SL235" s="12"/>
      <c r="SM235" s="12"/>
      <c r="SN235" s="12"/>
      <c r="SO235" s="12"/>
      <c r="SP235" s="12"/>
      <c r="SQ235" s="12"/>
      <c r="SR235" s="12"/>
      <c r="SS235" s="12"/>
      <c r="ST235" s="12"/>
      <c r="SU235" s="12"/>
      <c r="SV235" s="12"/>
      <c r="SW235" s="12"/>
      <c r="SX235" s="12"/>
      <c r="SY235" s="12"/>
      <c r="SZ235" s="12"/>
      <c r="TA235" s="12"/>
      <c r="TB235" s="12"/>
      <c r="TC235" s="12"/>
      <c r="TD235" s="12"/>
      <c r="TE235" s="12"/>
      <c r="TF235" s="12"/>
      <c r="TG235" s="12"/>
      <c r="TH235" s="12"/>
      <c r="TI235" s="12"/>
      <c r="TJ235" s="12"/>
      <c r="TK235" s="12"/>
      <c r="TL235" s="12"/>
      <c r="TM235" s="12"/>
      <c r="TN235" s="12"/>
      <c r="TO235" s="12"/>
      <c r="TP235" s="12"/>
      <c r="TQ235" s="12"/>
      <c r="TR235" s="12"/>
      <c r="TS235" s="12"/>
      <c r="TT235" s="12"/>
      <c r="TU235" s="12"/>
      <c r="TV235" s="12"/>
    </row>
    <row r="236" spans="1:542" s="31" customFormat="1" ht="24" customHeight="1" x14ac:dyDescent="0.25">
      <c r="A236" s="109" t="s">
        <v>439</v>
      </c>
      <c r="B236" s="110"/>
      <c r="C236" s="110"/>
      <c r="D236" s="110"/>
      <c r="E236" s="110"/>
      <c r="F236" s="110"/>
      <c r="G236" s="110"/>
      <c r="H236" s="110"/>
      <c r="I236" s="110"/>
      <c r="J236" s="110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  <c r="IT236" s="12"/>
      <c r="IU236" s="12"/>
      <c r="IV236" s="12"/>
      <c r="IW236" s="12"/>
      <c r="IX236" s="12"/>
      <c r="IY236" s="12"/>
      <c r="IZ236" s="12"/>
      <c r="JA236" s="12"/>
      <c r="JB236" s="12"/>
      <c r="JC236" s="12"/>
      <c r="JD236" s="12"/>
      <c r="JE236" s="12"/>
      <c r="JF236" s="12"/>
      <c r="JG236" s="12"/>
      <c r="JH236" s="12"/>
      <c r="JI236" s="12"/>
      <c r="JJ236" s="12"/>
      <c r="JK236" s="12"/>
      <c r="JL236" s="12"/>
      <c r="JM236" s="12"/>
      <c r="JN236" s="12"/>
      <c r="JO236" s="12"/>
      <c r="JP236" s="12"/>
      <c r="JQ236" s="12"/>
      <c r="JR236" s="12"/>
      <c r="JS236" s="12"/>
      <c r="JT236" s="12"/>
      <c r="JU236" s="12"/>
      <c r="JV236" s="12"/>
      <c r="JW236" s="12"/>
      <c r="JX236" s="12"/>
      <c r="JY236" s="12"/>
      <c r="JZ236" s="12"/>
      <c r="KA236" s="12"/>
      <c r="KB236" s="12"/>
      <c r="KC236" s="12"/>
      <c r="KD236" s="12"/>
      <c r="KE236" s="12"/>
      <c r="KF236" s="12"/>
      <c r="KG236" s="12"/>
      <c r="KH236" s="12"/>
      <c r="KI236" s="12"/>
      <c r="KJ236" s="12"/>
      <c r="KK236" s="12"/>
      <c r="KL236" s="12"/>
      <c r="KM236" s="12"/>
      <c r="KN236" s="12"/>
      <c r="KO236" s="12"/>
      <c r="KP236" s="12"/>
      <c r="KQ236" s="12"/>
      <c r="KR236" s="12"/>
      <c r="KS236" s="12"/>
      <c r="KT236" s="12"/>
      <c r="KU236" s="12"/>
      <c r="KV236" s="12"/>
      <c r="KW236" s="12"/>
      <c r="KX236" s="12"/>
      <c r="KY236" s="12"/>
      <c r="KZ236" s="12"/>
      <c r="LA236" s="12"/>
      <c r="LB236" s="12"/>
      <c r="LC236" s="12"/>
      <c r="LD236" s="12"/>
      <c r="LE236" s="12"/>
      <c r="LF236" s="12"/>
      <c r="LG236" s="12"/>
      <c r="LH236" s="12"/>
      <c r="LI236" s="12"/>
      <c r="LJ236" s="12"/>
      <c r="LK236" s="12"/>
      <c r="LL236" s="12"/>
      <c r="LM236" s="12"/>
      <c r="LN236" s="12"/>
      <c r="LO236" s="12"/>
      <c r="LP236" s="12"/>
      <c r="LQ236" s="12"/>
      <c r="LR236" s="12"/>
      <c r="LS236" s="12"/>
      <c r="LT236" s="12"/>
      <c r="LU236" s="12"/>
      <c r="LV236" s="12"/>
      <c r="LW236" s="12"/>
      <c r="LX236" s="12"/>
      <c r="LY236" s="12"/>
      <c r="LZ236" s="12"/>
      <c r="MA236" s="12"/>
      <c r="MB236" s="12"/>
      <c r="MC236" s="12"/>
      <c r="MD236" s="12"/>
      <c r="ME236" s="12"/>
      <c r="MF236" s="12"/>
      <c r="MG236" s="12"/>
      <c r="MH236" s="12"/>
      <c r="MI236" s="12"/>
      <c r="MJ236" s="12"/>
      <c r="MK236" s="12"/>
      <c r="ML236" s="12"/>
      <c r="MM236" s="12"/>
      <c r="MN236" s="12"/>
      <c r="MO236" s="12"/>
      <c r="MP236" s="12"/>
      <c r="MQ236" s="12"/>
      <c r="MR236" s="12"/>
      <c r="MS236" s="12"/>
      <c r="MT236" s="12"/>
      <c r="MU236" s="12"/>
      <c r="MV236" s="12"/>
      <c r="MW236" s="12"/>
      <c r="MX236" s="12"/>
      <c r="MY236" s="12"/>
      <c r="MZ236" s="12"/>
      <c r="NA236" s="12"/>
      <c r="NB236" s="12"/>
      <c r="NC236" s="12"/>
      <c r="ND236" s="12"/>
      <c r="NE236" s="12"/>
      <c r="NF236" s="12"/>
      <c r="NG236" s="12"/>
      <c r="NH236" s="12"/>
      <c r="NI236" s="12"/>
      <c r="NJ236" s="12"/>
      <c r="NK236" s="12"/>
      <c r="NL236" s="12"/>
      <c r="NM236" s="12"/>
      <c r="NN236" s="12"/>
      <c r="NO236" s="12"/>
      <c r="NP236" s="12"/>
      <c r="NQ236" s="12"/>
      <c r="NR236" s="12"/>
      <c r="NS236" s="12"/>
      <c r="NT236" s="12"/>
      <c r="NU236" s="12"/>
      <c r="NV236" s="12"/>
      <c r="NW236" s="12"/>
      <c r="NX236" s="12"/>
      <c r="NY236" s="12"/>
      <c r="NZ236" s="12"/>
      <c r="OA236" s="12"/>
      <c r="OB236" s="12"/>
      <c r="OC236" s="12"/>
      <c r="OD236" s="12"/>
      <c r="OE236" s="12"/>
      <c r="OF236" s="12"/>
      <c r="OG236" s="12"/>
      <c r="OH236" s="12"/>
      <c r="OI236" s="12"/>
      <c r="OJ236" s="12"/>
      <c r="OK236" s="12"/>
      <c r="OL236" s="12"/>
      <c r="OM236" s="12"/>
      <c r="ON236" s="12"/>
      <c r="OO236" s="12"/>
      <c r="OP236" s="12"/>
      <c r="OQ236" s="12"/>
      <c r="OR236" s="12"/>
      <c r="OS236" s="12"/>
      <c r="OT236" s="12"/>
      <c r="OU236" s="12"/>
      <c r="OV236" s="12"/>
      <c r="OW236" s="12"/>
      <c r="OX236" s="12"/>
      <c r="OY236" s="12"/>
      <c r="OZ236" s="12"/>
      <c r="PA236" s="12"/>
      <c r="PB236" s="12"/>
      <c r="PC236" s="12"/>
      <c r="PD236" s="12"/>
      <c r="PE236" s="12"/>
      <c r="PF236" s="12"/>
      <c r="PG236" s="12"/>
      <c r="PH236" s="12"/>
      <c r="PI236" s="12"/>
      <c r="PJ236" s="12"/>
      <c r="PK236" s="12"/>
      <c r="PL236" s="12"/>
      <c r="PM236" s="12"/>
      <c r="PN236" s="12"/>
      <c r="PO236" s="12"/>
      <c r="PP236" s="12"/>
      <c r="PQ236" s="12"/>
      <c r="PR236" s="12"/>
      <c r="PS236" s="12"/>
      <c r="PT236" s="12"/>
      <c r="PU236" s="12"/>
      <c r="PV236" s="12"/>
      <c r="PW236" s="12"/>
      <c r="PX236" s="12"/>
      <c r="PY236" s="12"/>
      <c r="PZ236" s="12"/>
      <c r="QA236" s="12"/>
      <c r="QB236" s="12"/>
      <c r="QC236" s="12"/>
      <c r="QD236" s="12"/>
      <c r="QE236" s="12"/>
      <c r="QF236" s="12"/>
      <c r="QG236" s="12"/>
      <c r="QH236" s="12"/>
      <c r="QI236" s="12"/>
      <c r="QJ236" s="12"/>
      <c r="QK236" s="12"/>
      <c r="QL236" s="12"/>
      <c r="QM236" s="12"/>
      <c r="QN236" s="12"/>
      <c r="QO236" s="12"/>
      <c r="QP236" s="12"/>
      <c r="QQ236" s="12"/>
      <c r="QR236" s="12"/>
      <c r="QS236" s="12"/>
      <c r="QT236" s="12"/>
      <c r="QU236" s="12"/>
      <c r="QV236" s="12"/>
      <c r="QW236" s="12"/>
      <c r="QX236" s="12"/>
      <c r="QY236" s="12"/>
      <c r="QZ236" s="12"/>
      <c r="RA236" s="12"/>
      <c r="RB236" s="12"/>
      <c r="RC236" s="12"/>
      <c r="RD236" s="12"/>
      <c r="RE236" s="12"/>
      <c r="RF236" s="12"/>
      <c r="RG236" s="12"/>
      <c r="RH236" s="12"/>
      <c r="RI236" s="12"/>
      <c r="RJ236" s="12"/>
      <c r="RK236" s="12"/>
      <c r="RL236" s="12"/>
      <c r="RM236" s="12"/>
      <c r="RN236" s="12"/>
      <c r="RO236" s="12"/>
      <c r="RP236" s="12"/>
      <c r="RQ236" s="12"/>
      <c r="RR236" s="12"/>
      <c r="RS236" s="12"/>
      <c r="RT236" s="12"/>
      <c r="RU236" s="12"/>
      <c r="RV236" s="12"/>
      <c r="RW236" s="12"/>
      <c r="RX236" s="12"/>
      <c r="RY236" s="12"/>
      <c r="RZ236" s="12"/>
      <c r="SA236" s="12"/>
      <c r="SB236" s="12"/>
      <c r="SC236" s="12"/>
      <c r="SD236" s="12"/>
      <c r="SE236" s="12"/>
      <c r="SF236" s="12"/>
      <c r="SG236" s="12"/>
      <c r="SH236" s="12"/>
      <c r="SI236" s="12"/>
      <c r="SJ236" s="12"/>
      <c r="SK236" s="12"/>
      <c r="SL236" s="12"/>
      <c r="SM236" s="12"/>
      <c r="SN236" s="12"/>
      <c r="SO236" s="12"/>
      <c r="SP236" s="12"/>
      <c r="SQ236" s="12"/>
      <c r="SR236" s="12"/>
      <c r="SS236" s="12"/>
      <c r="ST236" s="12"/>
      <c r="SU236" s="12"/>
      <c r="SV236" s="12"/>
      <c r="SW236" s="12"/>
      <c r="SX236" s="12"/>
      <c r="SY236" s="12"/>
      <c r="SZ236" s="12"/>
      <c r="TA236" s="12"/>
      <c r="TB236" s="12"/>
      <c r="TC236" s="12"/>
      <c r="TD236" s="12"/>
      <c r="TE236" s="12"/>
      <c r="TF236" s="12"/>
      <c r="TG236" s="12"/>
      <c r="TH236" s="12"/>
      <c r="TI236" s="12"/>
      <c r="TJ236" s="12"/>
      <c r="TK236" s="12"/>
      <c r="TL236" s="12"/>
      <c r="TM236" s="12"/>
      <c r="TN236" s="12"/>
      <c r="TO236" s="12"/>
      <c r="TP236" s="12"/>
      <c r="TQ236" s="12"/>
      <c r="TR236" s="12"/>
      <c r="TS236" s="12"/>
      <c r="TT236" s="12"/>
      <c r="TU236" s="12"/>
      <c r="TV236" s="12"/>
    </row>
    <row r="237" spans="1:542" s="31" customFormat="1" ht="12" customHeight="1" x14ac:dyDescent="0.25">
      <c r="A237" s="111"/>
      <c r="B237" s="110"/>
      <c r="C237" s="110"/>
      <c r="D237" s="110"/>
      <c r="E237" s="110"/>
      <c r="F237" s="110"/>
      <c r="G237" s="110"/>
      <c r="H237" s="110"/>
      <c r="I237" s="110"/>
      <c r="J237" s="110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  <c r="IS237" s="12"/>
      <c r="IT237" s="12"/>
      <c r="IU237" s="12"/>
      <c r="IV237" s="12"/>
      <c r="IW237" s="12"/>
      <c r="IX237" s="12"/>
      <c r="IY237" s="12"/>
      <c r="IZ237" s="12"/>
      <c r="JA237" s="12"/>
      <c r="JB237" s="12"/>
      <c r="JC237" s="12"/>
      <c r="JD237" s="12"/>
      <c r="JE237" s="12"/>
      <c r="JF237" s="12"/>
      <c r="JG237" s="12"/>
      <c r="JH237" s="12"/>
      <c r="JI237" s="12"/>
      <c r="JJ237" s="12"/>
      <c r="JK237" s="12"/>
      <c r="JL237" s="12"/>
      <c r="JM237" s="12"/>
      <c r="JN237" s="12"/>
      <c r="JO237" s="12"/>
      <c r="JP237" s="12"/>
      <c r="JQ237" s="12"/>
      <c r="JR237" s="12"/>
      <c r="JS237" s="12"/>
      <c r="JT237" s="12"/>
      <c r="JU237" s="12"/>
      <c r="JV237" s="12"/>
      <c r="JW237" s="12"/>
      <c r="JX237" s="12"/>
      <c r="JY237" s="12"/>
      <c r="JZ237" s="12"/>
      <c r="KA237" s="12"/>
      <c r="KB237" s="12"/>
      <c r="KC237" s="12"/>
      <c r="KD237" s="12"/>
      <c r="KE237" s="12"/>
      <c r="KF237" s="12"/>
      <c r="KG237" s="12"/>
      <c r="KH237" s="12"/>
      <c r="KI237" s="12"/>
      <c r="KJ237" s="12"/>
      <c r="KK237" s="12"/>
      <c r="KL237" s="12"/>
      <c r="KM237" s="12"/>
      <c r="KN237" s="12"/>
      <c r="KO237" s="12"/>
      <c r="KP237" s="12"/>
      <c r="KQ237" s="12"/>
      <c r="KR237" s="12"/>
      <c r="KS237" s="12"/>
      <c r="KT237" s="12"/>
      <c r="KU237" s="12"/>
      <c r="KV237" s="12"/>
      <c r="KW237" s="12"/>
      <c r="KX237" s="12"/>
      <c r="KY237" s="12"/>
      <c r="KZ237" s="12"/>
      <c r="LA237" s="12"/>
      <c r="LB237" s="12"/>
      <c r="LC237" s="12"/>
      <c r="LD237" s="12"/>
      <c r="LE237" s="12"/>
      <c r="LF237" s="12"/>
      <c r="LG237" s="12"/>
      <c r="LH237" s="12"/>
      <c r="LI237" s="12"/>
      <c r="LJ237" s="12"/>
      <c r="LK237" s="12"/>
      <c r="LL237" s="12"/>
      <c r="LM237" s="12"/>
      <c r="LN237" s="12"/>
      <c r="LO237" s="12"/>
      <c r="LP237" s="12"/>
      <c r="LQ237" s="12"/>
      <c r="LR237" s="12"/>
      <c r="LS237" s="12"/>
      <c r="LT237" s="12"/>
      <c r="LU237" s="12"/>
      <c r="LV237" s="12"/>
      <c r="LW237" s="12"/>
      <c r="LX237" s="12"/>
      <c r="LY237" s="12"/>
      <c r="LZ237" s="12"/>
      <c r="MA237" s="12"/>
      <c r="MB237" s="12"/>
      <c r="MC237" s="12"/>
      <c r="MD237" s="12"/>
      <c r="ME237" s="12"/>
      <c r="MF237" s="12"/>
      <c r="MG237" s="12"/>
      <c r="MH237" s="12"/>
      <c r="MI237" s="12"/>
      <c r="MJ237" s="12"/>
      <c r="MK237" s="12"/>
      <c r="ML237" s="12"/>
      <c r="MM237" s="12"/>
      <c r="MN237" s="12"/>
      <c r="MO237" s="12"/>
      <c r="MP237" s="12"/>
      <c r="MQ237" s="12"/>
      <c r="MR237" s="12"/>
      <c r="MS237" s="12"/>
      <c r="MT237" s="12"/>
      <c r="MU237" s="12"/>
      <c r="MV237" s="12"/>
      <c r="MW237" s="12"/>
      <c r="MX237" s="12"/>
      <c r="MY237" s="12"/>
      <c r="MZ237" s="12"/>
      <c r="NA237" s="12"/>
      <c r="NB237" s="12"/>
      <c r="NC237" s="12"/>
      <c r="ND237" s="12"/>
      <c r="NE237" s="12"/>
      <c r="NF237" s="12"/>
      <c r="NG237" s="12"/>
      <c r="NH237" s="12"/>
      <c r="NI237" s="12"/>
      <c r="NJ237" s="12"/>
      <c r="NK237" s="12"/>
      <c r="NL237" s="12"/>
      <c r="NM237" s="12"/>
      <c r="NN237" s="12"/>
      <c r="NO237" s="12"/>
      <c r="NP237" s="12"/>
      <c r="NQ237" s="12"/>
      <c r="NR237" s="12"/>
      <c r="NS237" s="12"/>
      <c r="NT237" s="12"/>
      <c r="NU237" s="12"/>
      <c r="NV237" s="12"/>
      <c r="NW237" s="12"/>
      <c r="NX237" s="12"/>
      <c r="NY237" s="12"/>
      <c r="NZ237" s="12"/>
      <c r="OA237" s="12"/>
      <c r="OB237" s="12"/>
      <c r="OC237" s="12"/>
      <c r="OD237" s="12"/>
      <c r="OE237" s="12"/>
      <c r="OF237" s="12"/>
      <c r="OG237" s="12"/>
      <c r="OH237" s="12"/>
      <c r="OI237" s="12"/>
      <c r="OJ237" s="12"/>
      <c r="OK237" s="12"/>
      <c r="OL237" s="12"/>
      <c r="OM237" s="12"/>
      <c r="ON237" s="12"/>
      <c r="OO237" s="12"/>
      <c r="OP237" s="12"/>
      <c r="OQ237" s="12"/>
      <c r="OR237" s="12"/>
      <c r="OS237" s="12"/>
      <c r="OT237" s="12"/>
      <c r="OU237" s="12"/>
      <c r="OV237" s="12"/>
      <c r="OW237" s="12"/>
      <c r="OX237" s="12"/>
      <c r="OY237" s="12"/>
      <c r="OZ237" s="12"/>
      <c r="PA237" s="12"/>
      <c r="PB237" s="12"/>
      <c r="PC237" s="12"/>
      <c r="PD237" s="12"/>
      <c r="PE237" s="12"/>
      <c r="PF237" s="12"/>
      <c r="PG237" s="12"/>
      <c r="PH237" s="12"/>
      <c r="PI237" s="12"/>
      <c r="PJ237" s="12"/>
      <c r="PK237" s="12"/>
      <c r="PL237" s="12"/>
      <c r="PM237" s="12"/>
      <c r="PN237" s="12"/>
      <c r="PO237" s="12"/>
      <c r="PP237" s="12"/>
      <c r="PQ237" s="12"/>
      <c r="PR237" s="12"/>
      <c r="PS237" s="12"/>
      <c r="PT237" s="12"/>
      <c r="PU237" s="12"/>
      <c r="PV237" s="12"/>
      <c r="PW237" s="12"/>
      <c r="PX237" s="12"/>
      <c r="PY237" s="12"/>
      <c r="PZ237" s="12"/>
      <c r="QA237" s="12"/>
      <c r="QB237" s="12"/>
      <c r="QC237" s="12"/>
      <c r="QD237" s="12"/>
      <c r="QE237" s="12"/>
      <c r="QF237" s="12"/>
      <c r="QG237" s="12"/>
      <c r="QH237" s="12"/>
      <c r="QI237" s="12"/>
      <c r="QJ237" s="12"/>
      <c r="QK237" s="12"/>
      <c r="QL237" s="12"/>
      <c r="QM237" s="12"/>
      <c r="QN237" s="12"/>
      <c r="QO237" s="12"/>
      <c r="QP237" s="12"/>
      <c r="QQ237" s="12"/>
      <c r="QR237" s="12"/>
      <c r="QS237" s="12"/>
      <c r="QT237" s="12"/>
      <c r="QU237" s="12"/>
      <c r="QV237" s="12"/>
      <c r="QW237" s="12"/>
      <c r="QX237" s="12"/>
      <c r="QY237" s="12"/>
      <c r="QZ237" s="12"/>
      <c r="RA237" s="12"/>
      <c r="RB237" s="12"/>
      <c r="RC237" s="12"/>
      <c r="RD237" s="12"/>
      <c r="RE237" s="12"/>
      <c r="RF237" s="12"/>
      <c r="RG237" s="12"/>
      <c r="RH237" s="12"/>
      <c r="RI237" s="12"/>
      <c r="RJ237" s="12"/>
      <c r="RK237" s="12"/>
      <c r="RL237" s="12"/>
      <c r="RM237" s="12"/>
      <c r="RN237" s="12"/>
      <c r="RO237" s="12"/>
      <c r="RP237" s="12"/>
      <c r="RQ237" s="12"/>
      <c r="RR237" s="12"/>
      <c r="RS237" s="12"/>
      <c r="RT237" s="12"/>
      <c r="RU237" s="12"/>
      <c r="RV237" s="12"/>
      <c r="RW237" s="12"/>
      <c r="RX237" s="12"/>
      <c r="RY237" s="12"/>
      <c r="RZ237" s="12"/>
      <c r="SA237" s="12"/>
      <c r="SB237" s="12"/>
      <c r="SC237" s="12"/>
      <c r="SD237" s="12"/>
      <c r="SE237" s="12"/>
      <c r="SF237" s="12"/>
      <c r="SG237" s="12"/>
      <c r="SH237" s="12"/>
      <c r="SI237" s="12"/>
      <c r="SJ237" s="12"/>
      <c r="SK237" s="12"/>
      <c r="SL237" s="12"/>
      <c r="SM237" s="12"/>
      <c r="SN237" s="12"/>
      <c r="SO237" s="12"/>
      <c r="SP237" s="12"/>
      <c r="SQ237" s="12"/>
      <c r="SR237" s="12"/>
      <c r="SS237" s="12"/>
      <c r="ST237" s="12"/>
      <c r="SU237" s="12"/>
      <c r="SV237" s="12"/>
      <c r="SW237" s="12"/>
      <c r="SX237" s="12"/>
      <c r="SY237" s="12"/>
      <c r="SZ237" s="12"/>
      <c r="TA237" s="12"/>
      <c r="TB237" s="12"/>
      <c r="TC237" s="12"/>
      <c r="TD237" s="12"/>
      <c r="TE237" s="12"/>
      <c r="TF237" s="12"/>
      <c r="TG237" s="12"/>
      <c r="TH237" s="12"/>
      <c r="TI237" s="12"/>
      <c r="TJ237" s="12"/>
      <c r="TK237" s="12"/>
      <c r="TL237" s="12"/>
      <c r="TM237" s="12"/>
      <c r="TN237" s="12"/>
      <c r="TO237" s="12"/>
      <c r="TP237" s="12"/>
      <c r="TQ237" s="12"/>
      <c r="TR237" s="12"/>
      <c r="TS237" s="12"/>
      <c r="TT237" s="12"/>
      <c r="TU237" s="12"/>
      <c r="TV237" s="12"/>
    </row>
    <row r="238" spans="1:542" s="31" customFormat="1" ht="12" customHeight="1" x14ac:dyDescent="0.25">
      <c r="A238" s="112"/>
      <c r="B238" s="110"/>
      <c r="C238" s="110"/>
      <c r="D238" s="110"/>
      <c r="E238" s="110"/>
      <c r="F238" s="110"/>
      <c r="G238" s="110"/>
      <c r="H238" s="110"/>
      <c r="I238" s="110"/>
      <c r="J238" s="110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  <c r="IS238" s="12"/>
      <c r="IT238" s="12"/>
      <c r="IU238" s="12"/>
      <c r="IV238" s="12"/>
      <c r="IW238" s="12"/>
      <c r="IX238" s="12"/>
      <c r="IY238" s="12"/>
      <c r="IZ238" s="12"/>
      <c r="JA238" s="12"/>
      <c r="JB238" s="12"/>
      <c r="JC238" s="12"/>
      <c r="JD238" s="12"/>
      <c r="JE238" s="12"/>
      <c r="JF238" s="12"/>
      <c r="JG238" s="12"/>
      <c r="JH238" s="12"/>
      <c r="JI238" s="12"/>
      <c r="JJ238" s="12"/>
      <c r="JK238" s="12"/>
      <c r="JL238" s="12"/>
      <c r="JM238" s="12"/>
      <c r="JN238" s="12"/>
      <c r="JO238" s="12"/>
      <c r="JP238" s="12"/>
      <c r="JQ238" s="12"/>
      <c r="JR238" s="12"/>
      <c r="JS238" s="12"/>
      <c r="JT238" s="12"/>
      <c r="JU238" s="12"/>
      <c r="JV238" s="12"/>
      <c r="JW238" s="12"/>
      <c r="JX238" s="12"/>
      <c r="JY238" s="12"/>
      <c r="JZ238" s="12"/>
      <c r="KA238" s="12"/>
      <c r="KB238" s="12"/>
      <c r="KC238" s="12"/>
      <c r="KD238" s="12"/>
      <c r="KE238" s="12"/>
      <c r="KF238" s="12"/>
      <c r="KG238" s="12"/>
      <c r="KH238" s="12"/>
      <c r="KI238" s="12"/>
      <c r="KJ238" s="12"/>
      <c r="KK238" s="12"/>
      <c r="KL238" s="12"/>
      <c r="KM238" s="12"/>
      <c r="KN238" s="12"/>
      <c r="KO238" s="12"/>
      <c r="KP238" s="12"/>
      <c r="KQ238" s="12"/>
      <c r="KR238" s="12"/>
      <c r="KS238" s="12"/>
      <c r="KT238" s="12"/>
      <c r="KU238" s="12"/>
      <c r="KV238" s="12"/>
      <c r="KW238" s="12"/>
      <c r="KX238" s="12"/>
      <c r="KY238" s="12"/>
      <c r="KZ238" s="12"/>
      <c r="LA238" s="12"/>
      <c r="LB238" s="12"/>
      <c r="LC238" s="12"/>
      <c r="LD238" s="12"/>
      <c r="LE238" s="12"/>
      <c r="LF238" s="12"/>
      <c r="LG238" s="12"/>
      <c r="LH238" s="12"/>
      <c r="LI238" s="12"/>
      <c r="LJ238" s="12"/>
      <c r="LK238" s="12"/>
      <c r="LL238" s="12"/>
      <c r="LM238" s="12"/>
      <c r="LN238" s="12"/>
      <c r="LO238" s="12"/>
      <c r="LP238" s="12"/>
      <c r="LQ238" s="12"/>
      <c r="LR238" s="12"/>
      <c r="LS238" s="12"/>
      <c r="LT238" s="12"/>
      <c r="LU238" s="12"/>
      <c r="LV238" s="12"/>
      <c r="LW238" s="12"/>
      <c r="LX238" s="12"/>
      <c r="LY238" s="12"/>
      <c r="LZ238" s="12"/>
      <c r="MA238" s="12"/>
      <c r="MB238" s="12"/>
      <c r="MC238" s="12"/>
      <c r="MD238" s="12"/>
      <c r="ME238" s="12"/>
      <c r="MF238" s="12"/>
      <c r="MG238" s="12"/>
      <c r="MH238" s="12"/>
      <c r="MI238" s="12"/>
      <c r="MJ238" s="12"/>
      <c r="MK238" s="12"/>
      <c r="ML238" s="12"/>
      <c r="MM238" s="12"/>
      <c r="MN238" s="12"/>
      <c r="MO238" s="12"/>
      <c r="MP238" s="12"/>
      <c r="MQ238" s="12"/>
      <c r="MR238" s="12"/>
      <c r="MS238" s="12"/>
      <c r="MT238" s="12"/>
      <c r="MU238" s="12"/>
      <c r="MV238" s="12"/>
      <c r="MW238" s="12"/>
      <c r="MX238" s="12"/>
      <c r="MY238" s="12"/>
      <c r="MZ238" s="12"/>
      <c r="NA238" s="12"/>
      <c r="NB238" s="12"/>
      <c r="NC238" s="12"/>
      <c r="ND238" s="12"/>
      <c r="NE238" s="12"/>
      <c r="NF238" s="12"/>
      <c r="NG238" s="12"/>
      <c r="NH238" s="12"/>
      <c r="NI238" s="12"/>
      <c r="NJ238" s="12"/>
      <c r="NK238" s="12"/>
      <c r="NL238" s="12"/>
      <c r="NM238" s="12"/>
      <c r="NN238" s="12"/>
      <c r="NO238" s="12"/>
      <c r="NP238" s="12"/>
      <c r="NQ238" s="12"/>
      <c r="NR238" s="12"/>
      <c r="NS238" s="12"/>
      <c r="NT238" s="12"/>
      <c r="NU238" s="12"/>
      <c r="NV238" s="12"/>
      <c r="NW238" s="12"/>
      <c r="NX238" s="12"/>
      <c r="NY238" s="12"/>
      <c r="NZ238" s="12"/>
      <c r="OA238" s="12"/>
      <c r="OB238" s="12"/>
      <c r="OC238" s="12"/>
      <c r="OD238" s="12"/>
      <c r="OE238" s="12"/>
      <c r="OF238" s="12"/>
      <c r="OG238" s="12"/>
      <c r="OH238" s="12"/>
      <c r="OI238" s="12"/>
      <c r="OJ238" s="12"/>
      <c r="OK238" s="12"/>
      <c r="OL238" s="12"/>
      <c r="OM238" s="12"/>
      <c r="ON238" s="12"/>
      <c r="OO238" s="12"/>
      <c r="OP238" s="12"/>
      <c r="OQ238" s="12"/>
      <c r="OR238" s="12"/>
      <c r="OS238" s="12"/>
      <c r="OT238" s="12"/>
      <c r="OU238" s="12"/>
      <c r="OV238" s="12"/>
      <c r="OW238" s="12"/>
      <c r="OX238" s="12"/>
      <c r="OY238" s="12"/>
      <c r="OZ238" s="12"/>
      <c r="PA238" s="12"/>
      <c r="PB238" s="12"/>
      <c r="PC238" s="12"/>
      <c r="PD238" s="12"/>
      <c r="PE238" s="12"/>
      <c r="PF238" s="12"/>
      <c r="PG238" s="12"/>
      <c r="PH238" s="12"/>
      <c r="PI238" s="12"/>
      <c r="PJ238" s="12"/>
      <c r="PK238" s="12"/>
      <c r="PL238" s="12"/>
      <c r="PM238" s="12"/>
      <c r="PN238" s="12"/>
      <c r="PO238" s="12"/>
      <c r="PP238" s="12"/>
      <c r="PQ238" s="12"/>
      <c r="PR238" s="12"/>
      <c r="PS238" s="12"/>
      <c r="PT238" s="12"/>
      <c r="PU238" s="12"/>
      <c r="PV238" s="12"/>
      <c r="PW238" s="12"/>
      <c r="PX238" s="12"/>
      <c r="PY238" s="12"/>
      <c r="PZ238" s="12"/>
      <c r="QA238" s="12"/>
      <c r="QB238" s="12"/>
      <c r="QC238" s="12"/>
      <c r="QD238" s="12"/>
      <c r="QE238" s="12"/>
      <c r="QF238" s="12"/>
      <c r="QG238" s="12"/>
      <c r="QH238" s="12"/>
      <c r="QI238" s="12"/>
      <c r="QJ238" s="12"/>
      <c r="QK238" s="12"/>
      <c r="QL238" s="12"/>
      <c r="QM238" s="12"/>
      <c r="QN238" s="12"/>
      <c r="QO238" s="12"/>
      <c r="QP238" s="12"/>
      <c r="QQ238" s="12"/>
      <c r="QR238" s="12"/>
      <c r="QS238" s="12"/>
      <c r="QT238" s="12"/>
      <c r="QU238" s="12"/>
      <c r="QV238" s="12"/>
      <c r="QW238" s="12"/>
      <c r="QX238" s="12"/>
      <c r="QY238" s="12"/>
      <c r="QZ238" s="12"/>
      <c r="RA238" s="12"/>
      <c r="RB238" s="12"/>
      <c r="RC238" s="12"/>
      <c r="RD238" s="12"/>
      <c r="RE238" s="12"/>
      <c r="RF238" s="12"/>
      <c r="RG238" s="12"/>
      <c r="RH238" s="12"/>
      <c r="RI238" s="12"/>
      <c r="RJ238" s="12"/>
      <c r="RK238" s="12"/>
      <c r="RL238" s="12"/>
      <c r="RM238" s="12"/>
      <c r="RN238" s="12"/>
      <c r="RO238" s="12"/>
      <c r="RP238" s="12"/>
      <c r="RQ238" s="12"/>
      <c r="RR238" s="12"/>
      <c r="RS238" s="12"/>
      <c r="RT238" s="12"/>
      <c r="RU238" s="12"/>
      <c r="RV238" s="12"/>
      <c r="RW238" s="12"/>
      <c r="RX238" s="12"/>
      <c r="RY238" s="12"/>
      <c r="RZ238" s="12"/>
      <c r="SA238" s="12"/>
      <c r="SB238" s="12"/>
      <c r="SC238" s="12"/>
      <c r="SD238" s="12"/>
      <c r="SE238" s="12"/>
      <c r="SF238" s="12"/>
      <c r="SG238" s="12"/>
      <c r="SH238" s="12"/>
      <c r="SI238" s="12"/>
      <c r="SJ238" s="12"/>
      <c r="SK238" s="12"/>
      <c r="SL238" s="12"/>
      <c r="SM238" s="12"/>
      <c r="SN238" s="12"/>
      <c r="SO238" s="12"/>
      <c r="SP238" s="12"/>
      <c r="SQ238" s="12"/>
      <c r="SR238" s="12"/>
      <c r="SS238" s="12"/>
      <c r="ST238" s="12"/>
      <c r="SU238" s="12"/>
      <c r="SV238" s="12"/>
      <c r="SW238" s="12"/>
      <c r="SX238" s="12"/>
      <c r="SY238" s="12"/>
      <c r="SZ238" s="12"/>
      <c r="TA238" s="12"/>
      <c r="TB238" s="12"/>
      <c r="TC238" s="12"/>
      <c r="TD238" s="12"/>
      <c r="TE238" s="12"/>
      <c r="TF238" s="12"/>
      <c r="TG238" s="12"/>
      <c r="TH238" s="12"/>
      <c r="TI238" s="12"/>
      <c r="TJ238" s="12"/>
      <c r="TK238" s="12"/>
      <c r="TL238" s="12"/>
      <c r="TM238" s="12"/>
      <c r="TN238" s="12"/>
      <c r="TO238" s="12"/>
      <c r="TP238" s="12"/>
      <c r="TQ238" s="12"/>
      <c r="TR238" s="12"/>
      <c r="TS238" s="12"/>
      <c r="TT238" s="12"/>
      <c r="TU238" s="12"/>
      <c r="TV238" s="12"/>
    </row>
    <row r="239" spans="1:542" s="31" customFormat="1" ht="12" customHeight="1" x14ac:dyDescent="0.25">
      <c r="A239" s="112"/>
      <c r="B239" s="110"/>
      <c r="C239" s="110"/>
      <c r="D239" s="110"/>
      <c r="E239" s="110"/>
      <c r="F239" s="110"/>
      <c r="G239" s="110"/>
      <c r="H239" s="110"/>
      <c r="I239" s="110"/>
      <c r="J239" s="110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  <c r="IT239" s="12"/>
      <c r="IU239" s="12"/>
      <c r="IV239" s="12"/>
      <c r="IW239" s="12"/>
      <c r="IX239" s="12"/>
      <c r="IY239" s="12"/>
      <c r="IZ239" s="12"/>
      <c r="JA239" s="12"/>
      <c r="JB239" s="12"/>
      <c r="JC239" s="12"/>
      <c r="JD239" s="12"/>
      <c r="JE239" s="12"/>
      <c r="JF239" s="12"/>
      <c r="JG239" s="12"/>
      <c r="JH239" s="12"/>
      <c r="JI239" s="12"/>
      <c r="JJ239" s="12"/>
      <c r="JK239" s="12"/>
      <c r="JL239" s="12"/>
      <c r="JM239" s="12"/>
      <c r="JN239" s="12"/>
      <c r="JO239" s="12"/>
      <c r="JP239" s="12"/>
      <c r="JQ239" s="12"/>
      <c r="JR239" s="12"/>
      <c r="JS239" s="12"/>
      <c r="JT239" s="12"/>
      <c r="JU239" s="12"/>
      <c r="JV239" s="12"/>
      <c r="JW239" s="12"/>
      <c r="JX239" s="12"/>
      <c r="JY239" s="12"/>
      <c r="JZ239" s="12"/>
      <c r="KA239" s="12"/>
      <c r="KB239" s="12"/>
      <c r="KC239" s="12"/>
      <c r="KD239" s="12"/>
      <c r="KE239" s="12"/>
      <c r="KF239" s="12"/>
      <c r="KG239" s="12"/>
      <c r="KH239" s="12"/>
      <c r="KI239" s="12"/>
      <c r="KJ239" s="12"/>
      <c r="KK239" s="12"/>
      <c r="KL239" s="12"/>
      <c r="KM239" s="12"/>
      <c r="KN239" s="12"/>
      <c r="KO239" s="12"/>
      <c r="KP239" s="12"/>
      <c r="KQ239" s="12"/>
      <c r="KR239" s="12"/>
      <c r="KS239" s="12"/>
      <c r="KT239" s="12"/>
      <c r="KU239" s="12"/>
      <c r="KV239" s="12"/>
      <c r="KW239" s="12"/>
      <c r="KX239" s="12"/>
      <c r="KY239" s="12"/>
      <c r="KZ239" s="12"/>
      <c r="LA239" s="12"/>
      <c r="LB239" s="12"/>
      <c r="LC239" s="12"/>
      <c r="LD239" s="12"/>
      <c r="LE239" s="12"/>
      <c r="LF239" s="12"/>
      <c r="LG239" s="12"/>
      <c r="LH239" s="12"/>
      <c r="LI239" s="12"/>
      <c r="LJ239" s="12"/>
      <c r="LK239" s="12"/>
      <c r="LL239" s="12"/>
      <c r="LM239" s="12"/>
      <c r="LN239" s="12"/>
      <c r="LO239" s="12"/>
      <c r="LP239" s="12"/>
      <c r="LQ239" s="12"/>
      <c r="LR239" s="12"/>
      <c r="LS239" s="12"/>
      <c r="LT239" s="12"/>
      <c r="LU239" s="12"/>
      <c r="LV239" s="12"/>
      <c r="LW239" s="12"/>
      <c r="LX239" s="12"/>
      <c r="LY239" s="12"/>
      <c r="LZ239" s="12"/>
      <c r="MA239" s="12"/>
      <c r="MB239" s="12"/>
      <c r="MC239" s="12"/>
      <c r="MD239" s="12"/>
      <c r="ME239" s="12"/>
      <c r="MF239" s="12"/>
      <c r="MG239" s="12"/>
      <c r="MH239" s="12"/>
      <c r="MI239" s="12"/>
      <c r="MJ239" s="12"/>
      <c r="MK239" s="12"/>
      <c r="ML239" s="12"/>
      <c r="MM239" s="12"/>
      <c r="MN239" s="12"/>
      <c r="MO239" s="12"/>
      <c r="MP239" s="12"/>
      <c r="MQ239" s="12"/>
      <c r="MR239" s="12"/>
      <c r="MS239" s="12"/>
      <c r="MT239" s="12"/>
      <c r="MU239" s="12"/>
      <c r="MV239" s="12"/>
      <c r="MW239" s="12"/>
      <c r="MX239" s="12"/>
      <c r="MY239" s="12"/>
      <c r="MZ239" s="12"/>
      <c r="NA239" s="12"/>
      <c r="NB239" s="12"/>
      <c r="NC239" s="12"/>
      <c r="ND239" s="12"/>
      <c r="NE239" s="12"/>
      <c r="NF239" s="12"/>
      <c r="NG239" s="12"/>
      <c r="NH239" s="12"/>
      <c r="NI239" s="12"/>
      <c r="NJ239" s="12"/>
      <c r="NK239" s="12"/>
      <c r="NL239" s="12"/>
      <c r="NM239" s="12"/>
      <c r="NN239" s="12"/>
      <c r="NO239" s="12"/>
      <c r="NP239" s="12"/>
      <c r="NQ239" s="12"/>
      <c r="NR239" s="12"/>
      <c r="NS239" s="12"/>
      <c r="NT239" s="12"/>
      <c r="NU239" s="12"/>
      <c r="NV239" s="12"/>
      <c r="NW239" s="12"/>
      <c r="NX239" s="12"/>
      <c r="NY239" s="12"/>
      <c r="NZ239" s="12"/>
      <c r="OA239" s="12"/>
      <c r="OB239" s="12"/>
      <c r="OC239" s="12"/>
      <c r="OD239" s="12"/>
      <c r="OE239" s="12"/>
      <c r="OF239" s="12"/>
      <c r="OG239" s="12"/>
      <c r="OH239" s="12"/>
      <c r="OI239" s="12"/>
      <c r="OJ239" s="12"/>
      <c r="OK239" s="12"/>
      <c r="OL239" s="12"/>
      <c r="OM239" s="12"/>
      <c r="ON239" s="12"/>
      <c r="OO239" s="12"/>
      <c r="OP239" s="12"/>
      <c r="OQ239" s="12"/>
      <c r="OR239" s="12"/>
      <c r="OS239" s="12"/>
      <c r="OT239" s="12"/>
      <c r="OU239" s="12"/>
      <c r="OV239" s="12"/>
      <c r="OW239" s="12"/>
      <c r="OX239" s="12"/>
      <c r="OY239" s="12"/>
      <c r="OZ239" s="12"/>
      <c r="PA239" s="12"/>
      <c r="PB239" s="12"/>
      <c r="PC239" s="12"/>
      <c r="PD239" s="12"/>
      <c r="PE239" s="12"/>
      <c r="PF239" s="12"/>
      <c r="PG239" s="12"/>
      <c r="PH239" s="12"/>
      <c r="PI239" s="12"/>
      <c r="PJ239" s="12"/>
      <c r="PK239" s="12"/>
      <c r="PL239" s="12"/>
      <c r="PM239" s="12"/>
      <c r="PN239" s="12"/>
      <c r="PO239" s="12"/>
      <c r="PP239" s="12"/>
      <c r="PQ239" s="12"/>
      <c r="PR239" s="12"/>
      <c r="PS239" s="12"/>
      <c r="PT239" s="12"/>
      <c r="PU239" s="12"/>
      <c r="PV239" s="12"/>
      <c r="PW239" s="12"/>
      <c r="PX239" s="12"/>
      <c r="PY239" s="12"/>
      <c r="PZ239" s="12"/>
      <c r="QA239" s="12"/>
      <c r="QB239" s="12"/>
      <c r="QC239" s="12"/>
      <c r="QD239" s="12"/>
      <c r="QE239" s="12"/>
      <c r="QF239" s="12"/>
      <c r="QG239" s="12"/>
      <c r="QH239" s="12"/>
      <c r="QI239" s="12"/>
      <c r="QJ239" s="12"/>
      <c r="QK239" s="12"/>
      <c r="QL239" s="12"/>
      <c r="QM239" s="12"/>
      <c r="QN239" s="12"/>
      <c r="QO239" s="12"/>
      <c r="QP239" s="12"/>
      <c r="QQ239" s="12"/>
      <c r="QR239" s="12"/>
      <c r="QS239" s="12"/>
      <c r="QT239" s="12"/>
      <c r="QU239" s="12"/>
      <c r="QV239" s="12"/>
      <c r="QW239" s="12"/>
      <c r="QX239" s="12"/>
      <c r="QY239" s="12"/>
      <c r="QZ239" s="12"/>
      <c r="RA239" s="12"/>
      <c r="RB239" s="12"/>
      <c r="RC239" s="12"/>
      <c r="RD239" s="12"/>
      <c r="RE239" s="12"/>
      <c r="RF239" s="12"/>
      <c r="RG239" s="12"/>
      <c r="RH239" s="12"/>
      <c r="RI239" s="12"/>
      <c r="RJ239" s="12"/>
      <c r="RK239" s="12"/>
      <c r="RL239" s="12"/>
      <c r="RM239" s="12"/>
      <c r="RN239" s="12"/>
      <c r="RO239" s="12"/>
      <c r="RP239" s="12"/>
      <c r="RQ239" s="12"/>
      <c r="RR239" s="12"/>
      <c r="RS239" s="12"/>
      <c r="RT239" s="12"/>
      <c r="RU239" s="12"/>
      <c r="RV239" s="12"/>
      <c r="RW239" s="12"/>
      <c r="RX239" s="12"/>
      <c r="RY239" s="12"/>
      <c r="RZ239" s="12"/>
      <c r="SA239" s="12"/>
      <c r="SB239" s="12"/>
      <c r="SC239" s="12"/>
      <c r="SD239" s="12"/>
      <c r="SE239" s="12"/>
      <c r="SF239" s="12"/>
      <c r="SG239" s="12"/>
      <c r="SH239" s="12"/>
      <c r="SI239" s="12"/>
      <c r="SJ239" s="12"/>
      <c r="SK239" s="12"/>
      <c r="SL239" s="12"/>
      <c r="SM239" s="12"/>
      <c r="SN239" s="12"/>
      <c r="SO239" s="12"/>
      <c r="SP239" s="12"/>
      <c r="SQ239" s="12"/>
      <c r="SR239" s="12"/>
      <c r="SS239" s="12"/>
      <c r="ST239" s="12"/>
      <c r="SU239" s="12"/>
      <c r="SV239" s="12"/>
      <c r="SW239" s="12"/>
      <c r="SX239" s="12"/>
      <c r="SY239" s="12"/>
      <c r="SZ239" s="12"/>
      <c r="TA239" s="12"/>
      <c r="TB239" s="12"/>
      <c r="TC239" s="12"/>
      <c r="TD239" s="12"/>
      <c r="TE239" s="12"/>
      <c r="TF239" s="12"/>
      <c r="TG239" s="12"/>
      <c r="TH239" s="12"/>
      <c r="TI239" s="12"/>
      <c r="TJ239" s="12"/>
      <c r="TK239" s="12"/>
      <c r="TL239" s="12"/>
      <c r="TM239" s="12"/>
      <c r="TN239" s="12"/>
      <c r="TO239" s="12"/>
      <c r="TP239" s="12"/>
      <c r="TQ239" s="12"/>
      <c r="TR239" s="12"/>
      <c r="TS239" s="12"/>
      <c r="TT239" s="12"/>
      <c r="TU239" s="12"/>
      <c r="TV239" s="12"/>
    </row>
    <row r="240" spans="1:542" s="31" customFormat="1" ht="12" customHeight="1" x14ac:dyDescent="0.25">
      <c r="A240" s="112"/>
      <c r="B240" s="110"/>
      <c r="C240" s="110"/>
      <c r="D240" s="110"/>
      <c r="E240" s="110"/>
      <c r="F240" s="110"/>
      <c r="G240" s="110"/>
      <c r="H240" s="110"/>
      <c r="I240" s="110"/>
      <c r="J240" s="110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  <c r="IT240" s="12"/>
      <c r="IU240" s="12"/>
      <c r="IV240" s="12"/>
      <c r="IW240" s="12"/>
      <c r="IX240" s="12"/>
      <c r="IY240" s="12"/>
      <c r="IZ240" s="12"/>
      <c r="JA240" s="12"/>
      <c r="JB240" s="12"/>
      <c r="JC240" s="12"/>
      <c r="JD240" s="12"/>
      <c r="JE240" s="12"/>
      <c r="JF240" s="12"/>
      <c r="JG240" s="12"/>
      <c r="JH240" s="12"/>
      <c r="JI240" s="12"/>
      <c r="JJ240" s="12"/>
      <c r="JK240" s="12"/>
      <c r="JL240" s="12"/>
      <c r="JM240" s="12"/>
      <c r="JN240" s="12"/>
      <c r="JO240" s="12"/>
      <c r="JP240" s="12"/>
      <c r="JQ240" s="12"/>
      <c r="JR240" s="12"/>
      <c r="JS240" s="12"/>
      <c r="JT240" s="12"/>
      <c r="JU240" s="12"/>
      <c r="JV240" s="12"/>
      <c r="JW240" s="12"/>
      <c r="JX240" s="12"/>
      <c r="JY240" s="12"/>
      <c r="JZ240" s="12"/>
      <c r="KA240" s="12"/>
      <c r="KB240" s="12"/>
      <c r="KC240" s="12"/>
      <c r="KD240" s="12"/>
      <c r="KE240" s="12"/>
      <c r="KF240" s="12"/>
      <c r="KG240" s="12"/>
      <c r="KH240" s="12"/>
      <c r="KI240" s="12"/>
      <c r="KJ240" s="12"/>
      <c r="KK240" s="12"/>
      <c r="KL240" s="12"/>
      <c r="KM240" s="12"/>
      <c r="KN240" s="12"/>
      <c r="KO240" s="12"/>
      <c r="KP240" s="12"/>
      <c r="KQ240" s="12"/>
      <c r="KR240" s="12"/>
      <c r="KS240" s="12"/>
      <c r="KT240" s="12"/>
      <c r="KU240" s="12"/>
      <c r="KV240" s="12"/>
      <c r="KW240" s="12"/>
      <c r="KX240" s="12"/>
      <c r="KY240" s="12"/>
      <c r="KZ240" s="12"/>
      <c r="LA240" s="12"/>
      <c r="LB240" s="12"/>
      <c r="LC240" s="12"/>
      <c r="LD240" s="12"/>
      <c r="LE240" s="12"/>
      <c r="LF240" s="12"/>
      <c r="LG240" s="12"/>
      <c r="LH240" s="12"/>
      <c r="LI240" s="12"/>
      <c r="LJ240" s="12"/>
      <c r="LK240" s="12"/>
      <c r="LL240" s="12"/>
      <c r="LM240" s="12"/>
      <c r="LN240" s="12"/>
      <c r="LO240" s="12"/>
      <c r="LP240" s="12"/>
      <c r="LQ240" s="12"/>
      <c r="LR240" s="12"/>
      <c r="LS240" s="12"/>
      <c r="LT240" s="12"/>
      <c r="LU240" s="12"/>
      <c r="LV240" s="12"/>
      <c r="LW240" s="12"/>
      <c r="LX240" s="12"/>
      <c r="LY240" s="12"/>
      <c r="LZ240" s="12"/>
      <c r="MA240" s="12"/>
      <c r="MB240" s="12"/>
      <c r="MC240" s="12"/>
      <c r="MD240" s="12"/>
      <c r="ME240" s="12"/>
      <c r="MF240" s="12"/>
      <c r="MG240" s="12"/>
      <c r="MH240" s="12"/>
      <c r="MI240" s="12"/>
      <c r="MJ240" s="12"/>
      <c r="MK240" s="12"/>
      <c r="ML240" s="12"/>
      <c r="MM240" s="12"/>
      <c r="MN240" s="12"/>
      <c r="MO240" s="12"/>
      <c r="MP240" s="12"/>
      <c r="MQ240" s="12"/>
      <c r="MR240" s="12"/>
      <c r="MS240" s="12"/>
      <c r="MT240" s="12"/>
      <c r="MU240" s="12"/>
      <c r="MV240" s="12"/>
      <c r="MW240" s="12"/>
      <c r="MX240" s="12"/>
      <c r="MY240" s="12"/>
      <c r="MZ240" s="12"/>
      <c r="NA240" s="12"/>
      <c r="NB240" s="12"/>
      <c r="NC240" s="12"/>
      <c r="ND240" s="12"/>
      <c r="NE240" s="12"/>
      <c r="NF240" s="12"/>
      <c r="NG240" s="12"/>
      <c r="NH240" s="12"/>
      <c r="NI240" s="12"/>
      <c r="NJ240" s="12"/>
      <c r="NK240" s="12"/>
      <c r="NL240" s="12"/>
      <c r="NM240" s="12"/>
      <c r="NN240" s="12"/>
      <c r="NO240" s="12"/>
      <c r="NP240" s="12"/>
      <c r="NQ240" s="12"/>
      <c r="NR240" s="12"/>
      <c r="NS240" s="12"/>
      <c r="NT240" s="12"/>
      <c r="NU240" s="12"/>
      <c r="NV240" s="12"/>
      <c r="NW240" s="12"/>
      <c r="NX240" s="12"/>
      <c r="NY240" s="12"/>
      <c r="NZ240" s="12"/>
      <c r="OA240" s="12"/>
      <c r="OB240" s="12"/>
      <c r="OC240" s="12"/>
      <c r="OD240" s="12"/>
      <c r="OE240" s="12"/>
      <c r="OF240" s="12"/>
      <c r="OG240" s="12"/>
      <c r="OH240" s="12"/>
      <c r="OI240" s="12"/>
      <c r="OJ240" s="12"/>
      <c r="OK240" s="12"/>
      <c r="OL240" s="12"/>
      <c r="OM240" s="12"/>
      <c r="ON240" s="12"/>
      <c r="OO240" s="12"/>
      <c r="OP240" s="12"/>
      <c r="OQ240" s="12"/>
      <c r="OR240" s="12"/>
      <c r="OS240" s="12"/>
      <c r="OT240" s="12"/>
      <c r="OU240" s="12"/>
      <c r="OV240" s="12"/>
      <c r="OW240" s="12"/>
      <c r="OX240" s="12"/>
      <c r="OY240" s="12"/>
      <c r="OZ240" s="12"/>
      <c r="PA240" s="12"/>
      <c r="PB240" s="12"/>
      <c r="PC240" s="12"/>
      <c r="PD240" s="12"/>
      <c r="PE240" s="12"/>
      <c r="PF240" s="12"/>
      <c r="PG240" s="12"/>
      <c r="PH240" s="12"/>
      <c r="PI240" s="12"/>
      <c r="PJ240" s="12"/>
      <c r="PK240" s="12"/>
      <c r="PL240" s="12"/>
      <c r="PM240" s="12"/>
      <c r="PN240" s="12"/>
      <c r="PO240" s="12"/>
      <c r="PP240" s="12"/>
      <c r="PQ240" s="12"/>
      <c r="PR240" s="12"/>
      <c r="PS240" s="12"/>
      <c r="PT240" s="12"/>
      <c r="PU240" s="12"/>
      <c r="PV240" s="12"/>
      <c r="PW240" s="12"/>
      <c r="PX240" s="12"/>
      <c r="PY240" s="12"/>
      <c r="PZ240" s="12"/>
      <c r="QA240" s="12"/>
      <c r="QB240" s="12"/>
      <c r="QC240" s="12"/>
      <c r="QD240" s="12"/>
      <c r="QE240" s="12"/>
      <c r="QF240" s="12"/>
      <c r="QG240" s="12"/>
      <c r="QH240" s="12"/>
      <c r="QI240" s="12"/>
      <c r="QJ240" s="12"/>
      <c r="QK240" s="12"/>
      <c r="QL240" s="12"/>
      <c r="QM240" s="12"/>
      <c r="QN240" s="12"/>
      <c r="QO240" s="12"/>
      <c r="QP240" s="12"/>
      <c r="QQ240" s="12"/>
      <c r="QR240" s="12"/>
      <c r="QS240" s="12"/>
      <c r="QT240" s="12"/>
      <c r="QU240" s="12"/>
      <c r="QV240" s="12"/>
      <c r="QW240" s="12"/>
      <c r="QX240" s="12"/>
      <c r="QY240" s="12"/>
      <c r="QZ240" s="12"/>
      <c r="RA240" s="12"/>
      <c r="RB240" s="12"/>
      <c r="RC240" s="12"/>
      <c r="RD240" s="12"/>
      <c r="RE240" s="12"/>
      <c r="RF240" s="12"/>
      <c r="RG240" s="12"/>
      <c r="RH240" s="12"/>
      <c r="RI240" s="12"/>
      <c r="RJ240" s="12"/>
      <c r="RK240" s="12"/>
      <c r="RL240" s="12"/>
      <c r="RM240" s="12"/>
      <c r="RN240" s="12"/>
      <c r="RO240" s="12"/>
      <c r="RP240" s="12"/>
      <c r="RQ240" s="12"/>
      <c r="RR240" s="12"/>
      <c r="RS240" s="12"/>
      <c r="RT240" s="12"/>
      <c r="RU240" s="12"/>
      <c r="RV240" s="12"/>
      <c r="RW240" s="12"/>
      <c r="RX240" s="12"/>
      <c r="RY240" s="12"/>
      <c r="RZ240" s="12"/>
      <c r="SA240" s="12"/>
      <c r="SB240" s="12"/>
      <c r="SC240" s="12"/>
      <c r="SD240" s="12"/>
      <c r="SE240" s="12"/>
      <c r="SF240" s="12"/>
      <c r="SG240" s="12"/>
      <c r="SH240" s="12"/>
      <c r="SI240" s="12"/>
      <c r="SJ240" s="12"/>
      <c r="SK240" s="12"/>
      <c r="SL240" s="12"/>
      <c r="SM240" s="12"/>
      <c r="SN240" s="12"/>
      <c r="SO240" s="12"/>
      <c r="SP240" s="12"/>
      <c r="SQ240" s="12"/>
      <c r="SR240" s="12"/>
      <c r="SS240" s="12"/>
      <c r="ST240" s="12"/>
      <c r="SU240" s="12"/>
      <c r="SV240" s="12"/>
      <c r="SW240" s="12"/>
      <c r="SX240" s="12"/>
      <c r="SY240" s="12"/>
      <c r="SZ240" s="12"/>
      <c r="TA240" s="12"/>
      <c r="TB240" s="12"/>
      <c r="TC240" s="12"/>
      <c r="TD240" s="12"/>
      <c r="TE240" s="12"/>
      <c r="TF240" s="12"/>
      <c r="TG240" s="12"/>
      <c r="TH240" s="12"/>
      <c r="TI240" s="12"/>
      <c r="TJ240" s="12"/>
      <c r="TK240" s="12"/>
      <c r="TL240" s="12"/>
      <c r="TM240" s="12"/>
      <c r="TN240" s="12"/>
      <c r="TO240" s="12"/>
      <c r="TP240" s="12"/>
      <c r="TQ240" s="12"/>
      <c r="TR240" s="12"/>
      <c r="TS240" s="12"/>
      <c r="TT240" s="12"/>
      <c r="TU240" s="12"/>
      <c r="TV240" s="12"/>
    </row>
    <row r="241" spans="1:542" s="31" customFormat="1" ht="12" customHeight="1" x14ac:dyDescent="0.25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  <c r="IT241" s="12"/>
      <c r="IU241" s="12"/>
      <c r="IV241" s="12"/>
      <c r="IW241" s="12"/>
      <c r="IX241" s="12"/>
      <c r="IY241" s="12"/>
      <c r="IZ241" s="12"/>
      <c r="JA241" s="12"/>
      <c r="JB241" s="12"/>
      <c r="JC241" s="12"/>
      <c r="JD241" s="12"/>
      <c r="JE241" s="12"/>
      <c r="JF241" s="12"/>
      <c r="JG241" s="12"/>
      <c r="JH241" s="12"/>
      <c r="JI241" s="12"/>
      <c r="JJ241" s="12"/>
      <c r="JK241" s="12"/>
      <c r="JL241" s="12"/>
      <c r="JM241" s="12"/>
      <c r="JN241" s="12"/>
      <c r="JO241" s="12"/>
      <c r="JP241" s="12"/>
      <c r="JQ241" s="12"/>
      <c r="JR241" s="12"/>
      <c r="JS241" s="12"/>
      <c r="JT241" s="12"/>
      <c r="JU241" s="12"/>
      <c r="JV241" s="12"/>
      <c r="JW241" s="12"/>
      <c r="JX241" s="12"/>
      <c r="JY241" s="12"/>
      <c r="JZ241" s="12"/>
      <c r="KA241" s="12"/>
      <c r="KB241" s="12"/>
      <c r="KC241" s="12"/>
      <c r="KD241" s="12"/>
      <c r="KE241" s="12"/>
      <c r="KF241" s="12"/>
      <c r="KG241" s="12"/>
      <c r="KH241" s="12"/>
      <c r="KI241" s="12"/>
      <c r="KJ241" s="12"/>
      <c r="KK241" s="12"/>
      <c r="KL241" s="12"/>
      <c r="KM241" s="12"/>
      <c r="KN241" s="12"/>
      <c r="KO241" s="12"/>
      <c r="KP241" s="12"/>
      <c r="KQ241" s="12"/>
      <c r="KR241" s="12"/>
      <c r="KS241" s="12"/>
      <c r="KT241" s="12"/>
      <c r="KU241" s="12"/>
      <c r="KV241" s="12"/>
      <c r="KW241" s="12"/>
      <c r="KX241" s="12"/>
      <c r="KY241" s="12"/>
      <c r="KZ241" s="12"/>
      <c r="LA241" s="12"/>
      <c r="LB241" s="12"/>
      <c r="LC241" s="12"/>
      <c r="LD241" s="12"/>
      <c r="LE241" s="12"/>
      <c r="LF241" s="12"/>
      <c r="LG241" s="12"/>
      <c r="LH241" s="12"/>
      <c r="LI241" s="12"/>
      <c r="LJ241" s="12"/>
      <c r="LK241" s="12"/>
      <c r="LL241" s="12"/>
      <c r="LM241" s="12"/>
      <c r="LN241" s="12"/>
      <c r="LO241" s="12"/>
      <c r="LP241" s="12"/>
      <c r="LQ241" s="12"/>
      <c r="LR241" s="12"/>
      <c r="LS241" s="12"/>
      <c r="LT241" s="12"/>
      <c r="LU241" s="12"/>
      <c r="LV241" s="12"/>
      <c r="LW241" s="12"/>
      <c r="LX241" s="12"/>
      <c r="LY241" s="12"/>
      <c r="LZ241" s="12"/>
      <c r="MA241" s="12"/>
      <c r="MB241" s="12"/>
      <c r="MC241" s="12"/>
      <c r="MD241" s="12"/>
      <c r="ME241" s="12"/>
      <c r="MF241" s="12"/>
      <c r="MG241" s="12"/>
      <c r="MH241" s="12"/>
      <c r="MI241" s="12"/>
      <c r="MJ241" s="12"/>
      <c r="MK241" s="12"/>
      <c r="ML241" s="12"/>
      <c r="MM241" s="12"/>
      <c r="MN241" s="12"/>
      <c r="MO241" s="12"/>
      <c r="MP241" s="12"/>
      <c r="MQ241" s="12"/>
      <c r="MR241" s="12"/>
      <c r="MS241" s="12"/>
      <c r="MT241" s="12"/>
      <c r="MU241" s="12"/>
      <c r="MV241" s="12"/>
      <c r="MW241" s="12"/>
      <c r="MX241" s="12"/>
      <c r="MY241" s="12"/>
      <c r="MZ241" s="12"/>
      <c r="NA241" s="12"/>
      <c r="NB241" s="12"/>
      <c r="NC241" s="12"/>
      <c r="ND241" s="12"/>
      <c r="NE241" s="12"/>
      <c r="NF241" s="12"/>
      <c r="NG241" s="12"/>
      <c r="NH241" s="12"/>
      <c r="NI241" s="12"/>
      <c r="NJ241" s="12"/>
      <c r="NK241" s="12"/>
      <c r="NL241" s="12"/>
      <c r="NM241" s="12"/>
      <c r="NN241" s="12"/>
      <c r="NO241" s="12"/>
      <c r="NP241" s="12"/>
      <c r="NQ241" s="12"/>
      <c r="NR241" s="12"/>
      <c r="NS241" s="12"/>
      <c r="NT241" s="12"/>
      <c r="NU241" s="12"/>
      <c r="NV241" s="12"/>
      <c r="NW241" s="12"/>
      <c r="NX241" s="12"/>
      <c r="NY241" s="12"/>
      <c r="NZ241" s="12"/>
      <c r="OA241" s="12"/>
      <c r="OB241" s="12"/>
      <c r="OC241" s="12"/>
      <c r="OD241" s="12"/>
      <c r="OE241" s="12"/>
      <c r="OF241" s="12"/>
      <c r="OG241" s="12"/>
      <c r="OH241" s="12"/>
      <c r="OI241" s="12"/>
      <c r="OJ241" s="12"/>
      <c r="OK241" s="12"/>
      <c r="OL241" s="12"/>
      <c r="OM241" s="12"/>
      <c r="ON241" s="12"/>
      <c r="OO241" s="12"/>
      <c r="OP241" s="12"/>
      <c r="OQ241" s="12"/>
      <c r="OR241" s="12"/>
      <c r="OS241" s="12"/>
      <c r="OT241" s="12"/>
      <c r="OU241" s="12"/>
      <c r="OV241" s="12"/>
      <c r="OW241" s="12"/>
      <c r="OX241" s="12"/>
      <c r="OY241" s="12"/>
      <c r="OZ241" s="12"/>
      <c r="PA241" s="12"/>
      <c r="PB241" s="12"/>
      <c r="PC241" s="12"/>
      <c r="PD241" s="12"/>
      <c r="PE241" s="12"/>
      <c r="PF241" s="12"/>
      <c r="PG241" s="12"/>
      <c r="PH241" s="12"/>
      <c r="PI241" s="12"/>
      <c r="PJ241" s="12"/>
      <c r="PK241" s="12"/>
      <c r="PL241" s="12"/>
      <c r="PM241" s="12"/>
      <c r="PN241" s="12"/>
      <c r="PO241" s="12"/>
      <c r="PP241" s="12"/>
      <c r="PQ241" s="12"/>
      <c r="PR241" s="12"/>
      <c r="PS241" s="12"/>
      <c r="PT241" s="12"/>
      <c r="PU241" s="12"/>
      <c r="PV241" s="12"/>
      <c r="PW241" s="12"/>
      <c r="PX241" s="12"/>
      <c r="PY241" s="12"/>
      <c r="PZ241" s="12"/>
      <c r="QA241" s="12"/>
      <c r="QB241" s="12"/>
      <c r="QC241" s="12"/>
      <c r="QD241" s="12"/>
      <c r="QE241" s="12"/>
      <c r="QF241" s="12"/>
      <c r="QG241" s="12"/>
      <c r="QH241" s="12"/>
      <c r="QI241" s="12"/>
      <c r="QJ241" s="12"/>
      <c r="QK241" s="12"/>
      <c r="QL241" s="12"/>
      <c r="QM241" s="12"/>
      <c r="QN241" s="12"/>
      <c r="QO241" s="12"/>
      <c r="QP241" s="12"/>
      <c r="QQ241" s="12"/>
      <c r="QR241" s="12"/>
      <c r="QS241" s="12"/>
      <c r="QT241" s="12"/>
      <c r="QU241" s="12"/>
      <c r="QV241" s="12"/>
      <c r="QW241" s="12"/>
      <c r="QX241" s="12"/>
      <c r="QY241" s="12"/>
      <c r="QZ241" s="12"/>
      <c r="RA241" s="12"/>
      <c r="RB241" s="12"/>
      <c r="RC241" s="12"/>
      <c r="RD241" s="12"/>
      <c r="RE241" s="12"/>
      <c r="RF241" s="12"/>
      <c r="RG241" s="12"/>
      <c r="RH241" s="12"/>
      <c r="RI241" s="12"/>
      <c r="RJ241" s="12"/>
      <c r="RK241" s="12"/>
      <c r="RL241" s="12"/>
      <c r="RM241" s="12"/>
      <c r="RN241" s="12"/>
      <c r="RO241" s="12"/>
      <c r="RP241" s="12"/>
      <c r="RQ241" s="12"/>
      <c r="RR241" s="12"/>
      <c r="RS241" s="12"/>
      <c r="RT241" s="12"/>
      <c r="RU241" s="12"/>
      <c r="RV241" s="12"/>
      <c r="RW241" s="12"/>
      <c r="RX241" s="12"/>
      <c r="RY241" s="12"/>
      <c r="RZ241" s="12"/>
      <c r="SA241" s="12"/>
      <c r="SB241" s="12"/>
      <c r="SC241" s="12"/>
      <c r="SD241" s="12"/>
      <c r="SE241" s="12"/>
      <c r="SF241" s="12"/>
      <c r="SG241" s="12"/>
      <c r="SH241" s="12"/>
      <c r="SI241" s="12"/>
      <c r="SJ241" s="12"/>
      <c r="SK241" s="12"/>
      <c r="SL241" s="12"/>
      <c r="SM241" s="12"/>
      <c r="SN241" s="12"/>
      <c r="SO241" s="12"/>
      <c r="SP241" s="12"/>
      <c r="SQ241" s="12"/>
      <c r="SR241" s="12"/>
      <c r="SS241" s="12"/>
      <c r="ST241" s="12"/>
      <c r="SU241" s="12"/>
      <c r="SV241" s="12"/>
      <c r="SW241" s="12"/>
      <c r="SX241" s="12"/>
      <c r="SY241" s="12"/>
      <c r="SZ241" s="12"/>
      <c r="TA241" s="12"/>
      <c r="TB241" s="12"/>
      <c r="TC241" s="12"/>
      <c r="TD241" s="12"/>
      <c r="TE241" s="12"/>
      <c r="TF241" s="12"/>
      <c r="TG241" s="12"/>
      <c r="TH241" s="12"/>
      <c r="TI241" s="12"/>
      <c r="TJ241" s="12"/>
      <c r="TK241" s="12"/>
      <c r="TL241" s="12"/>
      <c r="TM241" s="12"/>
      <c r="TN241" s="12"/>
      <c r="TO241" s="12"/>
      <c r="TP241" s="12"/>
      <c r="TQ241" s="12"/>
      <c r="TR241" s="12"/>
      <c r="TS241" s="12"/>
      <c r="TT241" s="12"/>
      <c r="TU241" s="12"/>
      <c r="TV241" s="12"/>
    </row>
    <row r="242" spans="1:542" s="31" customFormat="1" ht="12" customHeight="1" x14ac:dyDescent="0.25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  <c r="IT242" s="12"/>
      <c r="IU242" s="12"/>
      <c r="IV242" s="12"/>
      <c r="IW242" s="12"/>
      <c r="IX242" s="12"/>
      <c r="IY242" s="12"/>
      <c r="IZ242" s="12"/>
      <c r="JA242" s="12"/>
      <c r="JB242" s="12"/>
      <c r="JC242" s="12"/>
      <c r="JD242" s="12"/>
      <c r="JE242" s="12"/>
      <c r="JF242" s="12"/>
      <c r="JG242" s="12"/>
      <c r="JH242" s="12"/>
      <c r="JI242" s="12"/>
      <c r="JJ242" s="12"/>
      <c r="JK242" s="12"/>
      <c r="JL242" s="12"/>
      <c r="JM242" s="12"/>
      <c r="JN242" s="12"/>
      <c r="JO242" s="12"/>
      <c r="JP242" s="12"/>
      <c r="JQ242" s="12"/>
      <c r="JR242" s="12"/>
      <c r="JS242" s="12"/>
      <c r="JT242" s="12"/>
      <c r="JU242" s="12"/>
      <c r="JV242" s="12"/>
      <c r="JW242" s="12"/>
      <c r="JX242" s="12"/>
      <c r="JY242" s="12"/>
      <c r="JZ242" s="12"/>
      <c r="KA242" s="12"/>
      <c r="KB242" s="12"/>
      <c r="KC242" s="12"/>
      <c r="KD242" s="12"/>
      <c r="KE242" s="12"/>
      <c r="KF242" s="12"/>
      <c r="KG242" s="12"/>
      <c r="KH242" s="12"/>
      <c r="KI242" s="12"/>
      <c r="KJ242" s="12"/>
      <c r="KK242" s="12"/>
      <c r="KL242" s="12"/>
      <c r="KM242" s="12"/>
      <c r="KN242" s="12"/>
      <c r="KO242" s="12"/>
      <c r="KP242" s="12"/>
      <c r="KQ242" s="12"/>
      <c r="KR242" s="12"/>
      <c r="KS242" s="12"/>
      <c r="KT242" s="12"/>
      <c r="KU242" s="12"/>
      <c r="KV242" s="12"/>
      <c r="KW242" s="12"/>
      <c r="KX242" s="12"/>
      <c r="KY242" s="12"/>
      <c r="KZ242" s="12"/>
      <c r="LA242" s="12"/>
      <c r="LB242" s="12"/>
      <c r="LC242" s="12"/>
      <c r="LD242" s="12"/>
      <c r="LE242" s="12"/>
      <c r="LF242" s="12"/>
      <c r="LG242" s="12"/>
      <c r="LH242" s="12"/>
      <c r="LI242" s="12"/>
      <c r="LJ242" s="12"/>
      <c r="LK242" s="12"/>
      <c r="LL242" s="12"/>
      <c r="LM242" s="12"/>
      <c r="LN242" s="12"/>
      <c r="LO242" s="12"/>
      <c r="LP242" s="12"/>
      <c r="LQ242" s="12"/>
      <c r="LR242" s="12"/>
      <c r="LS242" s="12"/>
      <c r="LT242" s="12"/>
      <c r="LU242" s="12"/>
      <c r="LV242" s="12"/>
      <c r="LW242" s="12"/>
      <c r="LX242" s="12"/>
      <c r="LY242" s="12"/>
      <c r="LZ242" s="12"/>
      <c r="MA242" s="12"/>
      <c r="MB242" s="12"/>
      <c r="MC242" s="12"/>
      <c r="MD242" s="12"/>
      <c r="ME242" s="12"/>
      <c r="MF242" s="12"/>
      <c r="MG242" s="12"/>
      <c r="MH242" s="12"/>
      <c r="MI242" s="12"/>
      <c r="MJ242" s="12"/>
      <c r="MK242" s="12"/>
      <c r="ML242" s="12"/>
      <c r="MM242" s="12"/>
      <c r="MN242" s="12"/>
      <c r="MO242" s="12"/>
      <c r="MP242" s="12"/>
      <c r="MQ242" s="12"/>
      <c r="MR242" s="12"/>
      <c r="MS242" s="12"/>
      <c r="MT242" s="12"/>
      <c r="MU242" s="12"/>
      <c r="MV242" s="12"/>
      <c r="MW242" s="12"/>
      <c r="MX242" s="12"/>
      <c r="MY242" s="12"/>
      <c r="MZ242" s="12"/>
      <c r="NA242" s="12"/>
      <c r="NB242" s="12"/>
      <c r="NC242" s="12"/>
      <c r="ND242" s="12"/>
      <c r="NE242" s="12"/>
      <c r="NF242" s="12"/>
      <c r="NG242" s="12"/>
      <c r="NH242" s="12"/>
      <c r="NI242" s="12"/>
      <c r="NJ242" s="12"/>
      <c r="NK242" s="12"/>
      <c r="NL242" s="12"/>
      <c r="NM242" s="12"/>
      <c r="NN242" s="12"/>
      <c r="NO242" s="12"/>
      <c r="NP242" s="12"/>
      <c r="NQ242" s="12"/>
      <c r="NR242" s="12"/>
      <c r="NS242" s="12"/>
      <c r="NT242" s="12"/>
      <c r="NU242" s="12"/>
      <c r="NV242" s="12"/>
      <c r="NW242" s="12"/>
      <c r="NX242" s="12"/>
      <c r="NY242" s="12"/>
      <c r="NZ242" s="12"/>
      <c r="OA242" s="12"/>
      <c r="OB242" s="12"/>
      <c r="OC242" s="12"/>
      <c r="OD242" s="12"/>
      <c r="OE242" s="12"/>
      <c r="OF242" s="12"/>
      <c r="OG242" s="12"/>
      <c r="OH242" s="12"/>
      <c r="OI242" s="12"/>
      <c r="OJ242" s="12"/>
      <c r="OK242" s="12"/>
      <c r="OL242" s="12"/>
      <c r="OM242" s="12"/>
      <c r="ON242" s="12"/>
      <c r="OO242" s="12"/>
      <c r="OP242" s="12"/>
      <c r="OQ242" s="12"/>
      <c r="OR242" s="12"/>
      <c r="OS242" s="12"/>
      <c r="OT242" s="12"/>
      <c r="OU242" s="12"/>
      <c r="OV242" s="12"/>
      <c r="OW242" s="12"/>
      <c r="OX242" s="12"/>
      <c r="OY242" s="12"/>
      <c r="OZ242" s="12"/>
      <c r="PA242" s="12"/>
      <c r="PB242" s="12"/>
      <c r="PC242" s="12"/>
      <c r="PD242" s="12"/>
      <c r="PE242" s="12"/>
      <c r="PF242" s="12"/>
      <c r="PG242" s="12"/>
      <c r="PH242" s="12"/>
      <c r="PI242" s="12"/>
      <c r="PJ242" s="12"/>
      <c r="PK242" s="12"/>
      <c r="PL242" s="12"/>
      <c r="PM242" s="12"/>
      <c r="PN242" s="12"/>
      <c r="PO242" s="12"/>
      <c r="PP242" s="12"/>
      <c r="PQ242" s="12"/>
      <c r="PR242" s="12"/>
      <c r="PS242" s="12"/>
      <c r="PT242" s="12"/>
      <c r="PU242" s="12"/>
      <c r="PV242" s="12"/>
      <c r="PW242" s="12"/>
      <c r="PX242" s="12"/>
      <c r="PY242" s="12"/>
      <c r="PZ242" s="12"/>
      <c r="QA242" s="12"/>
      <c r="QB242" s="12"/>
      <c r="QC242" s="12"/>
      <c r="QD242" s="12"/>
      <c r="QE242" s="12"/>
      <c r="QF242" s="12"/>
      <c r="QG242" s="12"/>
      <c r="QH242" s="12"/>
      <c r="QI242" s="12"/>
      <c r="QJ242" s="12"/>
      <c r="QK242" s="12"/>
      <c r="QL242" s="12"/>
      <c r="QM242" s="12"/>
      <c r="QN242" s="12"/>
      <c r="QO242" s="12"/>
      <c r="QP242" s="12"/>
      <c r="QQ242" s="12"/>
      <c r="QR242" s="12"/>
      <c r="QS242" s="12"/>
      <c r="QT242" s="12"/>
      <c r="QU242" s="12"/>
      <c r="QV242" s="12"/>
      <c r="QW242" s="12"/>
      <c r="QX242" s="12"/>
      <c r="QY242" s="12"/>
      <c r="QZ242" s="12"/>
      <c r="RA242" s="12"/>
      <c r="RB242" s="12"/>
      <c r="RC242" s="12"/>
      <c r="RD242" s="12"/>
      <c r="RE242" s="12"/>
      <c r="RF242" s="12"/>
      <c r="RG242" s="12"/>
      <c r="RH242" s="12"/>
      <c r="RI242" s="12"/>
      <c r="RJ242" s="12"/>
      <c r="RK242" s="12"/>
      <c r="RL242" s="12"/>
      <c r="RM242" s="12"/>
      <c r="RN242" s="12"/>
      <c r="RO242" s="12"/>
      <c r="RP242" s="12"/>
      <c r="RQ242" s="12"/>
      <c r="RR242" s="12"/>
      <c r="RS242" s="12"/>
      <c r="RT242" s="12"/>
      <c r="RU242" s="12"/>
      <c r="RV242" s="12"/>
      <c r="RW242" s="12"/>
      <c r="RX242" s="12"/>
      <c r="RY242" s="12"/>
      <c r="RZ242" s="12"/>
      <c r="SA242" s="12"/>
      <c r="SB242" s="12"/>
      <c r="SC242" s="12"/>
      <c r="SD242" s="12"/>
      <c r="SE242" s="12"/>
      <c r="SF242" s="12"/>
      <c r="SG242" s="12"/>
      <c r="SH242" s="12"/>
      <c r="SI242" s="12"/>
      <c r="SJ242" s="12"/>
      <c r="SK242" s="12"/>
      <c r="SL242" s="12"/>
      <c r="SM242" s="12"/>
      <c r="SN242" s="12"/>
      <c r="SO242" s="12"/>
      <c r="SP242" s="12"/>
      <c r="SQ242" s="12"/>
      <c r="SR242" s="12"/>
      <c r="SS242" s="12"/>
      <c r="ST242" s="12"/>
      <c r="SU242" s="12"/>
      <c r="SV242" s="12"/>
      <c r="SW242" s="12"/>
      <c r="SX242" s="12"/>
      <c r="SY242" s="12"/>
      <c r="SZ242" s="12"/>
      <c r="TA242" s="12"/>
      <c r="TB242" s="12"/>
      <c r="TC242" s="12"/>
      <c r="TD242" s="12"/>
      <c r="TE242" s="12"/>
      <c r="TF242" s="12"/>
      <c r="TG242" s="12"/>
      <c r="TH242" s="12"/>
      <c r="TI242" s="12"/>
      <c r="TJ242" s="12"/>
      <c r="TK242" s="12"/>
      <c r="TL242" s="12"/>
      <c r="TM242" s="12"/>
      <c r="TN242" s="12"/>
      <c r="TO242" s="12"/>
      <c r="TP242" s="12"/>
      <c r="TQ242" s="12"/>
      <c r="TR242" s="12"/>
      <c r="TS242" s="12"/>
      <c r="TT242" s="12"/>
      <c r="TU242" s="12"/>
      <c r="TV242" s="12"/>
    </row>
    <row r="243" spans="1:542" s="31" customFormat="1" ht="12" customHeight="1" x14ac:dyDescent="0.25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  <c r="IS243" s="12"/>
      <c r="IT243" s="12"/>
      <c r="IU243" s="12"/>
      <c r="IV243" s="12"/>
      <c r="IW243" s="12"/>
      <c r="IX243" s="12"/>
      <c r="IY243" s="12"/>
      <c r="IZ243" s="12"/>
      <c r="JA243" s="12"/>
      <c r="JB243" s="12"/>
      <c r="JC243" s="12"/>
      <c r="JD243" s="12"/>
      <c r="JE243" s="12"/>
      <c r="JF243" s="12"/>
      <c r="JG243" s="12"/>
      <c r="JH243" s="12"/>
      <c r="JI243" s="12"/>
      <c r="JJ243" s="12"/>
      <c r="JK243" s="12"/>
      <c r="JL243" s="12"/>
      <c r="JM243" s="12"/>
      <c r="JN243" s="12"/>
      <c r="JO243" s="12"/>
      <c r="JP243" s="12"/>
      <c r="JQ243" s="12"/>
      <c r="JR243" s="12"/>
      <c r="JS243" s="12"/>
      <c r="JT243" s="12"/>
      <c r="JU243" s="12"/>
      <c r="JV243" s="12"/>
      <c r="JW243" s="12"/>
      <c r="JX243" s="12"/>
      <c r="JY243" s="12"/>
      <c r="JZ243" s="12"/>
      <c r="KA243" s="12"/>
      <c r="KB243" s="12"/>
      <c r="KC243" s="12"/>
      <c r="KD243" s="12"/>
      <c r="KE243" s="12"/>
      <c r="KF243" s="12"/>
      <c r="KG243" s="12"/>
      <c r="KH243" s="12"/>
      <c r="KI243" s="12"/>
      <c r="KJ243" s="12"/>
      <c r="KK243" s="12"/>
      <c r="KL243" s="12"/>
      <c r="KM243" s="12"/>
      <c r="KN243" s="12"/>
      <c r="KO243" s="12"/>
      <c r="KP243" s="12"/>
      <c r="KQ243" s="12"/>
      <c r="KR243" s="12"/>
      <c r="KS243" s="12"/>
      <c r="KT243" s="12"/>
      <c r="KU243" s="12"/>
      <c r="KV243" s="12"/>
      <c r="KW243" s="12"/>
      <c r="KX243" s="12"/>
      <c r="KY243" s="12"/>
      <c r="KZ243" s="12"/>
      <c r="LA243" s="12"/>
      <c r="LB243" s="12"/>
      <c r="LC243" s="12"/>
      <c r="LD243" s="12"/>
      <c r="LE243" s="12"/>
      <c r="LF243" s="12"/>
      <c r="LG243" s="12"/>
      <c r="LH243" s="12"/>
      <c r="LI243" s="12"/>
      <c r="LJ243" s="12"/>
      <c r="LK243" s="12"/>
      <c r="LL243" s="12"/>
      <c r="LM243" s="12"/>
      <c r="LN243" s="12"/>
      <c r="LO243" s="12"/>
      <c r="LP243" s="12"/>
      <c r="LQ243" s="12"/>
      <c r="LR243" s="12"/>
      <c r="LS243" s="12"/>
      <c r="LT243" s="12"/>
      <c r="LU243" s="12"/>
      <c r="LV243" s="12"/>
      <c r="LW243" s="12"/>
      <c r="LX243" s="12"/>
      <c r="LY243" s="12"/>
      <c r="LZ243" s="12"/>
      <c r="MA243" s="12"/>
      <c r="MB243" s="12"/>
      <c r="MC243" s="12"/>
      <c r="MD243" s="12"/>
      <c r="ME243" s="12"/>
      <c r="MF243" s="12"/>
      <c r="MG243" s="12"/>
      <c r="MH243" s="12"/>
      <c r="MI243" s="12"/>
      <c r="MJ243" s="12"/>
      <c r="MK243" s="12"/>
      <c r="ML243" s="12"/>
      <c r="MM243" s="12"/>
      <c r="MN243" s="12"/>
      <c r="MO243" s="12"/>
      <c r="MP243" s="12"/>
      <c r="MQ243" s="12"/>
      <c r="MR243" s="12"/>
      <c r="MS243" s="12"/>
      <c r="MT243" s="12"/>
      <c r="MU243" s="12"/>
      <c r="MV243" s="12"/>
      <c r="MW243" s="12"/>
      <c r="MX243" s="12"/>
      <c r="MY243" s="12"/>
      <c r="MZ243" s="12"/>
      <c r="NA243" s="12"/>
      <c r="NB243" s="12"/>
      <c r="NC243" s="12"/>
      <c r="ND243" s="12"/>
      <c r="NE243" s="12"/>
      <c r="NF243" s="12"/>
      <c r="NG243" s="12"/>
      <c r="NH243" s="12"/>
      <c r="NI243" s="12"/>
      <c r="NJ243" s="12"/>
      <c r="NK243" s="12"/>
      <c r="NL243" s="12"/>
      <c r="NM243" s="12"/>
      <c r="NN243" s="12"/>
      <c r="NO243" s="12"/>
      <c r="NP243" s="12"/>
      <c r="NQ243" s="12"/>
      <c r="NR243" s="12"/>
      <c r="NS243" s="12"/>
      <c r="NT243" s="12"/>
      <c r="NU243" s="12"/>
      <c r="NV243" s="12"/>
      <c r="NW243" s="12"/>
      <c r="NX243" s="12"/>
      <c r="NY243" s="12"/>
      <c r="NZ243" s="12"/>
      <c r="OA243" s="12"/>
      <c r="OB243" s="12"/>
      <c r="OC243" s="12"/>
      <c r="OD243" s="12"/>
      <c r="OE243" s="12"/>
      <c r="OF243" s="12"/>
      <c r="OG243" s="12"/>
      <c r="OH243" s="12"/>
      <c r="OI243" s="12"/>
      <c r="OJ243" s="12"/>
      <c r="OK243" s="12"/>
      <c r="OL243" s="12"/>
      <c r="OM243" s="12"/>
      <c r="ON243" s="12"/>
      <c r="OO243" s="12"/>
      <c r="OP243" s="12"/>
      <c r="OQ243" s="12"/>
      <c r="OR243" s="12"/>
      <c r="OS243" s="12"/>
      <c r="OT243" s="12"/>
      <c r="OU243" s="12"/>
      <c r="OV243" s="12"/>
      <c r="OW243" s="12"/>
      <c r="OX243" s="12"/>
      <c r="OY243" s="12"/>
      <c r="OZ243" s="12"/>
      <c r="PA243" s="12"/>
      <c r="PB243" s="12"/>
      <c r="PC243" s="12"/>
      <c r="PD243" s="12"/>
      <c r="PE243" s="12"/>
      <c r="PF243" s="12"/>
      <c r="PG243" s="12"/>
      <c r="PH243" s="12"/>
      <c r="PI243" s="12"/>
      <c r="PJ243" s="12"/>
      <c r="PK243" s="12"/>
      <c r="PL243" s="12"/>
      <c r="PM243" s="12"/>
      <c r="PN243" s="12"/>
      <c r="PO243" s="12"/>
      <c r="PP243" s="12"/>
      <c r="PQ243" s="12"/>
      <c r="PR243" s="12"/>
      <c r="PS243" s="12"/>
      <c r="PT243" s="12"/>
      <c r="PU243" s="12"/>
      <c r="PV243" s="12"/>
      <c r="PW243" s="12"/>
      <c r="PX243" s="12"/>
      <c r="PY243" s="12"/>
      <c r="PZ243" s="12"/>
      <c r="QA243" s="12"/>
      <c r="QB243" s="12"/>
      <c r="QC243" s="12"/>
      <c r="QD243" s="12"/>
      <c r="QE243" s="12"/>
      <c r="QF243" s="12"/>
      <c r="QG243" s="12"/>
      <c r="QH243" s="12"/>
      <c r="QI243" s="12"/>
      <c r="QJ243" s="12"/>
      <c r="QK243" s="12"/>
      <c r="QL243" s="12"/>
      <c r="QM243" s="12"/>
      <c r="QN243" s="12"/>
      <c r="QO243" s="12"/>
      <c r="QP243" s="12"/>
      <c r="QQ243" s="12"/>
      <c r="QR243" s="12"/>
      <c r="QS243" s="12"/>
      <c r="QT243" s="12"/>
      <c r="QU243" s="12"/>
      <c r="QV243" s="12"/>
      <c r="QW243" s="12"/>
      <c r="QX243" s="12"/>
      <c r="QY243" s="12"/>
      <c r="QZ243" s="12"/>
      <c r="RA243" s="12"/>
      <c r="RB243" s="12"/>
      <c r="RC243" s="12"/>
      <c r="RD243" s="12"/>
      <c r="RE243" s="12"/>
      <c r="RF243" s="12"/>
      <c r="RG243" s="12"/>
      <c r="RH243" s="12"/>
      <c r="RI243" s="12"/>
      <c r="RJ243" s="12"/>
      <c r="RK243" s="12"/>
      <c r="RL243" s="12"/>
      <c r="RM243" s="12"/>
      <c r="RN243" s="12"/>
      <c r="RO243" s="12"/>
      <c r="RP243" s="12"/>
      <c r="RQ243" s="12"/>
      <c r="RR243" s="12"/>
      <c r="RS243" s="12"/>
      <c r="RT243" s="12"/>
      <c r="RU243" s="12"/>
      <c r="RV243" s="12"/>
      <c r="RW243" s="12"/>
      <c r="RX243" s="12"/>
      <c r="RY243" s="12"/>
      <c r="RZ243" s="12"/>
      <c r="SA243" s="12"/>
      <c r="SB243" s="12"/>
      <c r="SC243" s="12"/>
      <c r="SD243" s="12"/>
      <c r="SE243" s="12"/>
      <c r="SF243" s="12"/>
      <c r="SG243" s="12"/>
      <c r="SH243" s="12"/>
      <c r="SI243" s="12"/>
      <c r="SJ243" s="12"/>
      <c r="SK243" s="12"/>
      <c r="SL243" s="12"/>
      <c r="SM243" s="12"/>
      <c r="SN243" s="12"/>
      <c r="SO243" s="12"/>
      <c r="SP243" s="12"/>
      <c r="SQ243" s="12"/>
      <c r="SR243" s="12"/>
      <c r="SS243" s="12"/>
      <c r="ST243" s="12"/>
      <c r="SU243" s="12"/>
      <c r="SV243" s="12"/>
      <c r="SW243" s="12"/>
      <c r="SX243" s="12"/>
      <c r="SY243" s="12"/>
      <c r="SZ243" s="12"/>
      <c r="TA243" s="12"/>
      <c r="TB243" s="12"/>
      <c r="TC243" s="12"/>
      <c r="TD243" s="12"/>
      <c r="TE243" s="12"/>
      <c r="TF243" s="12"/>
      <c r="TG243" s="12"/>
      <c r="TH243" s="12"/>
      <c r="TI243" s="12"/>
      <c r="TJ243" s="12"/>
      <c r="TK243" s="12"/>
      <c r="TL243" s="12"/>
      <c r="TM243" s="12"/>
      <c r="TN243" s="12"/>
      <c r="TO243" s="12"/>
      <c r="TP243" s="12"/>
      <c r="TQ243" s="12"/>
      <c r="TR243" s="12"/>
      <c r="TS243" s="12"/>
      <c r="TT243" s="12"/>
      <c r="TU243" s="12"/>
      <c r="TV243" s="12"/>
    </row>
    <row r="244" spans="1:542" s="114" customFormat="1" ht="18.75" customHeight="1" x14ac:dyDescent="0.25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97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5"/>
      <c r="BK244" s="115"/>
      <c r="BL244" s="115"/>
      <c r="BM244" s="115"/>
      <c r="BN244" s="115"/>
      <c r="BO244" s="115"/>
      <c r="BP244" s="115"/>
      <c r="BQ244" s="115"/>
      <c r="BR244" s="115"/>
      <c r="BS244" s="115"/>
      <c r="BT244" s="115"/>
      <c r="BU244" s="115"/>
      <c r="BV244" s="115"/>
      <c r="BW244" s="115"/>
      <c r="BX244" s="115"/>
      <c r="BY244" s="115"/>
      <c r="BZ244" s="115"/>
      <c r="CA244" s="115"/>
      <c r="CB244" s="115"/>
      <c r="CC244" s="115"/>
      <c r="CD244" s="115"/>
      <c r="CE244" s="115"/>
      <c r="CF244" s="115"/>
      <c r="CG244" s="115"/>
      <c r="CH244" s="115"/>
      <c r="CI244" s="115"/>
      <c r="CJ244" s="115"/>
      <c r="CK244" s="115"/>
      <c r="CL244" s="115"/>
      <c r="CM244" s="115"/>
      <c r="CN244" s="115"/>
      <c r="CO244" s="115"/>
      <c r="CP244" s="115"/>
      <c r="CQ244" s="115"/>
      <c r="CR244" s="115"/>
      <c r="CS244" s="115"/>
      <c r="CT244" s="115"/>
      <c r="CU244" s="115"/>
      <c r="CV244" s="115"/>
      <c r="CW244" s="115"/>
      <c r="CX244" s="115"/>
      <c r="CY244" s="115"/>
      <c r="CZ244" s="115"/>
      <c r="DA244" s="115"/>
      <c r="DB244" s="115"/>
      <c r="DC244" s="115"/>
      <c r="DD244" s="115"/>
      <c r="DE244" s="115"/>
      <c r="DF244" s="115"/>
      <c r="DG244" s="115"/>
      <c r="DH244" s="115"/>
      <c r="DI244" s="115"/>
      <c r="DJ244" s="115"/>
      <c r="DK244" s="115"/>
      <c r="DL244" s="115"/>
      <c r="DM244" s="115"/>
      <c r="DN244" s="115"/>
      <c r="DO244" s="115"/>
      <c r="DP244" s="115"/>
      <c r="DQ244" s="115"/>
      <c r="DR244" s="115"/>
      <c r="DS244" s="115"/>
      <c r="DT244" s="115"/>
      <c r="DU244" s="115"/>
      <c r="DV244" s="115"/>
      <c r="DW244" s="115"/>
      <c r="DX244" s="115"/>
      <c r="DY244" s="115"/>
      <c r="DZ244" s="115"/>
      <c r="EA244" s="115"/>
      <c r="EB244" s="115"/>
      <c r="EC244" s="115"/>
      <c r="ED244" s="115"/>
      <c r="EE244" s="115"/>
      <c r="EF244" s="115"/>
      <c r="EG244" s="115"/>
      <c r="EH244" s="115"/>
      <c r="EI244" s="115"/>
      <c r="EJ244" s="115"/>
      <c r="EK244" s="115"/>
      <c r="EL244" s="115"/>
      <c r="EM244" s="115"/>
      <c r="EN244" s="115"/>
      <c r="EO244" s="115"/>
      <c r="EP244" s="115"/>
      <c r="EQ244" s="115"/>
      <c r="ER244" s="115"/>
      <c r="ES244" s="115"/>
      <c r="ET244" s="115"/>
      <c r="EU244" s="115"/>
      <c r="EV244" s="115"/>
      <c r="EW244" s="115"/>
      <c r="EX244" s="115"/>
      <c r="EY244" s="115"/>
      <c r="EZ244" s="115"/>
      <c r="FA244" s="115"/>
      <c r="FB244" s="115"/>
      <c r="FC244" s="115"/>
      <c r="FD244" s="115"/>
      <c r="FE244" s="115"/>
      <c r="FF244" s="115"/>
      <c r="FG244" s="115"/>
      <c r="FH244" s="115"/>
      <c r="FI244" s="115"/>
      <c r="FJ244" s="115"/>
      <c r="FK244" s="115"/>
      <c r="FL244" s="115"/>
      <c r="FM244" s="115"/>
      <c r="FN244" s="115"/>
      <c r="FO244" s="115"/>
      <c r="FP244" s="115"/>
      <c r="FQ244" s="115"/>
      <c r="FR244" s="115"/>
      <c r="FS244" s="115"/>
      <c r="FT244" s="115"/>
      <c r="FU244" s="115"/>
      <c r="FV244" s="115"/>
      <c r="FW244" s="115"/>
      <c r="FX244" s="115"/>
      <c r="FY244" s="115"/>
      <c r="FZ244" s="115"/>
      <c r="GA244" s="115"/>
      <c r="GB244" s="115"/>
      <c r="GC244" s="115"/>
      <c r="GD244" s="115"/>
      <c r="GE244" s="115"/>
      <c r="GF244" s="115"/>
      <c r="GG244" s="115"/>
      <c r="GH244" s="115"/>
      <c r="GI244" s="115"/>
      <c r="GJ244" s="115"/>
      <c r="GK244" s="115"/>
      <c r="GL244" s="115"/>
      <c r="GM244" s="115"/>
      <c r="GN244" s="115"/>
      <c r="GO244" s="115"/>
      <c r="GP244" s="115"/>
      <c r="GQ244" s="115"/>
      <c r="GR244" s="115"/>
      <c r="GS244" s="115"/>
      <c r="GT244" s="115"/>
      <c r="GU244" s="115"/>
      <c r="GV244" s="115"/>
      <c r="GW244" s="115"/>
      <c r="GX244" s="115"/>
      <c r="GY244" s="115"/>
      <c r="GZ244" s="115"/>
      <c r="HA244" s="115"/>
      <c r="HB244" s="115"/>
      <c r="HC244" s="115"/>
      <c r="HD244" s="115"/>
      <c r="HE244" s="115"/>
      <c r="HF244" s="115"/>
      <c r="HG244" s="115"/>
      <c r="HH244" s="115"/>
      <c r="HI244" s="115"/>
      <c r="HJ244" s="115"/>
      <c r="HK244" s="115"/>
      <c r="HL244" s="115"/>
      <c r="HM244" s="115"/>
      <c r="HN244" s="115"/>
      <c r="HO244" s="115"/>
      <c r="HP244" s="115"/>
      <c r="HQ244" s="115"/>
      <c r="HR244" s="115"/>
      <c r="HS244" s="115"/>
      <c r="HT244" s="115"/>
      <c r="HU244" s="115"/>
      <c r="HV244" s="115"/>
      <c r="HW244" s="115"/>
      <c r="HX244" s="115"/>
      <c r="HY244" s="115"/>
      <c r="HZ244" s="115"/>
      <c r="IA244" s="115"/>
      <c r="IB244" s="115"/>
      <c r="IC244" s="115"/>
      <c r="ID244" s="115"/>
      <c r="IE244" s="115"/>
      <c r="IF244" s="115"/>
      <c r="IG244" s="115"/>
      <c r="IH244" s="115"/>
      <c r="II244" s="115"/>
      <c r="IJ244" s="115"/>
      <c r="IK244" s="115"/>
      <c r="IL244" s="115"/>
      <c r="IM244" s="115"/>
      <c r="IN244" s="115"/>
      <c r="IO244" s="115"/>
      <c r="IP244" s="115"/>
      <c r="IQ244" s="115"/>
      <c r="IR244" s="115"/>
      <c r="IS244" s="115"/>
      <c r="IT244" s="115"/>
      <c r="IU244" s="115"/>
      <c r="IV244" s="115"/>
      <c r="IW244" s="115"/>
      <c r="IX244" s="115"/>
      <c r="IY244" s="115"/>
      <c r="IZ244" s="115"/>
      <c r="JA244" s="115"/>
      <c r="JB244" s="115"/>
      <c r="JC244" s="115"/>
      <c r="JD244" s="115"/>
      <c r="JE244" s="115"/>
      <c r="JF244" s="115"/>
      <c r="JG244" s="115"/>
      <c r="JH244" s="115"/>
      <c r="JI244" s="115"/>
      <c r="JJ244" s="115"/>
      <c r="JK244" s="115"/>
      <c r="JL244" s="115"/>
      <c r="JM244" s="115"/>
      <c r="JN244" s="115"/>
      <c r="JO244" s="115"/>
      <c r="JP244" s="115"/>
      <c r="JQ244" s="115"/>
      <c r="JR244" s="115"/>
      <c r="JS244" s="115"/>
      <c r="JT244" s="115"/>
      <c r="JU244" s="115"/>
      <c r="JV244" s="115"/>
      <c r="JW244" s="115"/>
      <c r="JX244" s="115"/>
      <c r="JY244" s="115"/>
      <c r="JZ244" s="115"/>
      <c r="KA244" s="115"/>
      <c r="KB244" s="115"/>
      <c r="KC244" s="115"/>
      <c r="KD244" s="115"/>
      <c r="KE244" s="115"/>
      <c r="KF244" s="115"/>
      <c r="KG244" s="115"/>
      <c r="KH244" s="115"/>
      <c r="KI244" s="115"/>
      <c r="KJ244" s="115"/>
      <c r="KK244" s="115"/>
      <c r="KL244" s="115"/>
      <c r="KM244" s="115"/>
      <c r="KN244" s="115"/>
      <c r="KO244" s="115"/>
      <c r="KP244" s="115"/>
      <c r="KQ244" s="115"/>
      <c r="KR244" s="115"/>
      <c r="KS244" s="115"/>
      <c r="KT244" s="115"/>
      <c r="KU244" s="115"/>
      <c r="KV244" s="115"/>
      <c r="KW244" s="115"/>
      <c r="KX244" s="115"/>
      <c r="KY244" s="115"/>
      <c r="KZ244" s="115"/>
      <c r="LA244" s="115"/>
      <c r="LB244" s="115"/>
      <c r="LC244" s="115"/>
      <c r="LD244" s="115"/>
      <c r="LE244" s="115"/>
      <c r="LF244" s="115"/>
      <c r="LG244" s="115"/>
      <c r="LH244" s="115"/>
      <c r="LI244" s="115"/>
      <c r="LJ244" s="115"/>
      <c r="LK244" s="115"/>
      <c r="LL244" s="115"/>
      <c r="LM244" s="115"/>
      <c r="LN244" s="115"/>
      <c r="LO244" s="115"/>
      <c r="LP244" s="115"/>
      <c r="LQ244" s="115"/>
      <c r="LR244" s="115"/>
      <c r="LS244" s="115"/>
      <c r="LT244" s="115"/>
      <c r="LU244" s="115"/>
      <c r="LV244" s="115"/>
      <c r="LW244" s="115"/>
      <c r="LX244" s="115"/>
      <c r="LY244" s="115"/>
      <c r="LZ244" s="115"/>
      <c r="MA244" s="115"/>
      <c r="MB244" s="115"/>
      <c r="MC244" s="115"/>
      <c r="MD244" s="115"/>
      <c r="ME244" s="115"/>
      <c r="MF244" s="115"/>
      <c r="MG244" s="115"/>
      <c r="MH244" s="115"/>
      <c r="MI244" s="115"/>
      <c r="MJ244" s="115"/>
      <c r="MK244" s="115"/>
      <c r="ML244" s="115"/>
      <c r="MM244" s="115"/>
      <c r="MN244" s="115"/>
      <c r="MO244" s="115"/>
      <c r="MP244" s="115"/>
      <c r="MQ244" s="115"/>
      <c r="MR244" s="115"/>
      <c r="MS244" s="115"/>
      <c r="MT244" s="115"/>
      <c r="MU244" s="115"/>
      <c r="MV244" s="115"/>
      <c r="MW244" s="115"/>
      <c r="MX244" s="115"/>
      <c r="MY244" s="115"/>
      <c r="MZ244" s="115"/>
      <c r="NA244" s="115"/>
      <c r="NB244" s="115"/>
      <c r="NC244" s="115"/>
      <c r="ND244" s="115"/>
      <c r="NE244" s="115"/>
      <c r="NF244" s="115"/>
      <c r="NG244" s="115"/>
      <c r="NH244" s="115"/>
      <c r="NI244" s="115"/>
      <c r="NJ244" s="115"/>
      <c r="NK244" s="115"/>
      <c r="NL244" s="115"/>
      <c r="NM244" s="115"/>
      <c r="NN244" s="115"/>
      <c r="NO244" s="115"/>
      <c r="NP244" s="115"/>
      <c r="NQ244" s="115"/>
      <c r="NR244" s="115"/>
      <c r="NS244" s="115"/>
      <c r="NT244" s="115"/>
      <c r="NU244" s="115"/>
      <c r="NV244" s="115"/>
      <c r="NW244" s="115"/>
      <c r="NX244" s="115"/>
      <c r="NY244" s="115"/>
      <c r="NZ244" s="115"/>
      <c r="OA244" s="115"/>
      <c r="OB244" s="115"/>
      <c r="OC244" s="115"/>
      <c r="OD244" s="115"/>
      <c r="OE244" s="115"/>
      <c r="OF244" s="115"/>
      <c r="OG244" s="115"/>
      <c r="OH244" s="115"/>
      <c r="OI244" s="115"/>
      <c r="OJ244" s="115"/>
      <c r="OK244" s="115"/>
      <c r="OL244" s="115"/>
      <c r="OM244" s="115"/>
      <c r="ON244" s="115"/>
      <c r="OO244" s="115"/>
      <c r="OP244" s="115"/>
      <c r="OQ244" s="115"/>
      <c r="OR244" s="115"/>
      <c r="OS244" s="115"/>
      <c r="OT244" s="115"/>
      <c r="OU244" s="115"/>
      <c r="OV244" s="115"/>
      <c r="OW244" s="115"/>
      <c r="OX244" s="115"/>
      <c r="OY244" s="115"/>
      <c r="OZ244" s="115"/>
      <c r="PA244" s="115"/>
      <c r="PB244" s="115"/>
      <c r="PC244" s="115"/>
      <c r="PD244" s="115"/>
      <c r="PE244" s="115"/>
      <c r="PF244" s="115"/>
      <c r="PG244" s="115"/>
      <c r="PH244" s="115"/>
      <c r="PI244" s="115"/>
      <c r="PJ244" s="115"/>
      <c r="PK244" s="115"/>
      <c r="PL244" s="115"/>
      <c r="PM244" s="115"/>
      <c r="PN244" s="115"/>
      <c r="PO244" s="115"/>
      <c r="PP244" s="115"/>
      <c r="PQ244" s="115"/>
      <c r="PR244" s="115"/>
      <c r="PS244" s="115"/>
      <c r="PT244" s="115"/>
      <c r="PU244" s="115"/>
      <c r="PV244" s="115"/>
      <c r="PW244" s="115"/>
      <c r="PX244" s="115"/>
      <c r="PY244" s="115"/>
      <c r="PZ244" s="115"/>
      <c r="QA244" s="115"/>
      <c r="QB244" s="115"/>
      <c r="QC244" s="115"/>
      <c r="QD244" s="115"/>
      <c r="QE244" s="115"/>
      <c r="QF244" s="115"/>
      <c r="QG244" s="115"/>
      <c r="QH244" s="115"/>
      <c r="QI244" s="115"/>
      <c r="QJ244" s="115"/>
      <c r="QK244" s="115"/>
      <c r="QL244" s="115"/>
      <c r="QM244" s="115"/>
      <c r="QN244" s="115"/>
      <c r="QO244" s="115"/>
      <c r="QP244" s="115"/>
      <c r="QQ244" s="115"/>
      <c r="QR244" s="115"/>
      <c r="QS244" s="115"/>
      <c r="QT244" s="115"/>
      <c r="QU244" s="115"/>
      <c r="QV244" s="115"/>
      <c r="QW244" s="115"/>
      <c r="QX244" s="115"/>
      <c r="QY244" s="115"/>
      <c r="QZ244" s="115"/>
      <c r="RA244" s="115"/>
      <c r="RB244" s="115"/>
      <c r="RC244" s="115"/>
      <c r="RD244" s="115"/>
      <c r="RE244" s="115"/>
      <c r="RF244" s="115"/>
      <c r="RG244" s="115"/>
      <c r="RH244" s="115"/>
      <c r="RI244" s="115"/>
      <c r="RJ244" s="115"/>
      <c r="RK244" s="115"/>
      <c r="RL244" s="115"/>
      <c r="RM244" s="115"/>
      <c r="RN244" s="115"/>
      <c r="RO244" s="115"/>
      <c r="RP244" s="115"/>
      <c r="RQ244" s="115"/>
      <c r="RR244" s="115"/>
      <c r="RS244" s="115"/>
      <c r="RT244" s="115"/>
      <c r="RU244" s="115"/>
      <c r="RV244" s="115"/>
      <c r="RW244" s="115"/>
      <c r="RX244" s="115"/>
      <c r="RY244" s="115"/>
      <c r="RZ244" s="115"/>
      <c r="SA244" s="115"/>
      <c r="SB244" s="115"/>
      <c r="SC244" s="115"/>
      <c r="SD244" s="115"/>
      <c r="SE244" s="115"/>
      <c r="SF244" s="115"/>
      <c r="SG244" s="115"/>
      <c r="SH244" s="115"/>
      <c r="SI244" s="115"/>
      <c r="SJ244" s="115"/>
      <c r="SK244" s="115"/>
      <c r="SL244" s="115"/>
      <c r="SM244" s="115"/>
      <c r="SN244" s="115"/>
      <c r="SO244" s="115"/>
      <c r="SP244" s="115"/>
      <c r="SQ244" s="115"/>
      <c r="SR244" s="115"/>
      <c r="SS244" s="115"/>
      <c r="ST244" s="115"/>
      <c r="SU244" s="115"/>
      <c r="SV244" s="115"/>
      <c r="SW244" s="115"/>
      <c r="SX244" s="115"/>
      <c r="SY244" s="115"/>
      <c r="SZ244" s="115"/>
      <c r="TA244" s="115"/>
      <c r="TB244" s="115"/>
      <c r="TC244" s="115"/>
      <c r="TD244" s="115"/>
      <c r="TE244" s="115"/>
      <c r="TF244" s="115"/>
      <c r="TG244" s="115"/>
      <c r="TH244" s="115"/>
      <c r="TI244" s="115"/>
      <c r="TJ244" s="115"/>
      <c r="TK244" s="115"/>
      <c r="TL244" s="115"/>
      <c r="TM244" s="115"/>
      <c r="TN244" s="115"/>
      <c r="TO244" s="115"/>
      <c r="TP244" s="115"/>
      <c r="TQ244" s="115"/>
      <c r="TR244" s="115"/>
      <c r="TS244" s="115"/>
      <c r="TT244" s="115"/>
      <c r="TU244" s="115"/>
      <c r="TV244" s="115"/>
    </row>
    <row r="245" spans="1:542" s="6" customFormat="1" ht="12" customHeight="1" x14ac:dyDescent="0.25">
      <c r="A245" s="116"/>
      <c r="B245" s="117"/>
      <c r="C245" s="118"/>
      <c r="D245" s="118"/>
      <c r="E245" s="118"/>
      <c r="F245" s="118"/>
      <c r="G245" s="118"/>
      <c r="H245" s="118"/>
      <c r="I245" s="118"/>
      <c r="J245" s="119"/>
      <c r="K245" s="97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13"/>
      <c r="IN245" s="13"/>
      <c r="IO245" s="13"/>
      <c r="IP245" s="13"/>
      <c r="IQ245" s="13"/>
      <c r="IR245" s="13"/>
      <c r="IS245" s="13"/>
      <c r="IT245" s="13"/>
      <c r="IU245" s="13"/>
      <c r="IV245" s="13"/>
      <c r="IW245" s="13"/>
      <c r="IX245" s="13"/>
      <c r="IY245" s="13"/>
      <c r="IZ245" s="13"/>
      <c r="JA245" s="13"/>
      <c r="JB245" s="13"/>
      <c r="JC245" s="13"/>
      <c r="JD245" s="13"/>
      <c r="JE245" s="13"/>
      <c r="JF245" s="13"/>
      <c r="JG245" s="13"/>
      <c r="JH245" s="13"/>
      <c r="JI245" s="13"/>
      <c r="JJ245" s="13"/>
      <c r="JK245" s="13"/>
      <c r="JL245" s="13"/>
      <c r="JM245" s="13"/>
      <c r="JN245" s="13"/>
      <c r="JO245" s="13"/>
      <c r="JP245" s="13"/>
      <c r="JQ245" s="13"/>
      <c r="JR245" s="13"/>
      <c r="JS245" s="13"/>
      <c r="JT245" s="13"/>
      <c r="JU245" s="13"/>
      <c r="JV245" s="13"/>
      <c r="JW245" s="13"/>
      <c r="JX245" s="13"/>
      <c r="JY245" s="13"/>
      <c r="JZ245" s="13"/>
      <c r="KA245" s="13"/>
      <c r="KB245" s="13"/>
      <c r="KC245" s="13"/>
      <c r="KD245" s="13"/>
      <c r="KE245" s="13"/>
      <c r="KF245" s="13"/>
      <c r="KG245" s="13"/>
      <c r="KH245" s="13"/>
      <c r="KI245" s="13"/>
      <c r="KJ245" s="13"/>
      <c r="KK245" s="13"/>
      <c r="KL245" s="13"/>
      <c r="KM245" s="13"/>
      <c r="KN245" s="13"/>
      <c r="KO245" s="13"/>
      <c r="KP245" s="13"/>
      <c r="KQ245" s="13"/>
      <c r="KR245" s="13"/>
      <c r="KS245" s="13"/>
      <c r="KT245" s="13"/>
      <c r="KU245" s="13"/>
      <c r="KV245" s="13"/>
      <c r="KW245" s="13"/>
      <c r="KX245" s="13"/>
      <c r="KY245" s="13"/>
      <c r="KZ245" s="13"/>
      <c r="LA245" s="13"/>
      <c r="LB245" s="13"/>
      <c r="LC245" s="13"/>
      <c r="LD245" s="13"/>
      <c r="LE245" s="13"/>
      <c r="LF245" s="13"/>
      <c r="LG245" s="13"/>
      <c r="LH245" s="13"/>
      <c r="LI245" s="13"/>
      <c r="LJ245" s="13"/>
      <c r="LK245" s="13"/>
      <c r="LL245" s="13"/>
      <c r="LM245" s="13"/>
      <c r="LN245" s="13"/>
      <c r="LO245" s="13"/>
      <c r="LP245" s="13"/>
      <c r="LQ245" s="13"/>
      <c r="LR245" s="13"/>
      <c r="LS245" s="13"/>
      <c r="LT245" s="13"/>
      <c r="LU245" s="13"/>
      <c r="LV245" s="13"/>
      <c r="LW245" s="13"/>
      <c r="LX245" s="13"/>
      <c r="LY245" s="13"/>
      <c r="LZ245" s="13"/>
      <c r="MA245" s="13"/>
      <c r="MB245" s="13"/>
      <c r="MC245" s="13"/>
      <c r="MD245" s="13"/>
      <c r="ME245" s="13"/>
      <c r="MF245" s="13"/>
      <c r="MG245" s="13"/>
      <c r="MH245" s="13"/>
      <c r="MI245" s="13"/>
      <c r="MJ245" s="13"/>
      <c r="MK245" s="13"/>
      <c r="ML245" s="13"/>
      <c r="MM245" s="13"/>
      <c r="MN245" s="13"/>
      <c r="MO245" s="13"/>
      <c r="MP245" s="13"/>
      <c r="MQ245" s="13"/>
      <c r="MR245" s="13"/>
      <c r="MS245" s="13"/>
      <c r="MT245" s="13"/>
      <c r="MU245" s="13"/>
      <c r="MV245" s="13"/>
      <c r="MW245" s="13"/>
      <c r="MX245" s="13"/>
      <c r="MY245" s="13"/>
      <c r="MZ245" s="13"/>
      <c r="NA245" s="13"/>
      <c r="NB245" s="13"/>
      <c r="NC245" s="13"/>
      <c r="ND245" s="13"/>
      <c r="NE245" s="13"/>
      <c r="NF245" s="13"/>
      <c r="NG245" s="13"/>
      <c r="NH245" s="13"/>
      <c r="NI245" s="13"/>
      <c r="NJ245" s="13"/>
      <c r="NK245" s="13"/>
      <c r="NL245" s="13"/>
      <c r="NM245" s="13"/>
      <c r="NN245" s="13"/>
      <c r="NO245" s="13"/>
      <c r="NP245" s="13"/>
      <c r="NQ245" s="13"/>
      <c r="NR245" s="13"/>
      <c r="NS245" s="13"/>
      <c r="NT245" s="13"/>
      <c r="NU245" s="13"/>
      <c r="NV245" s="13"/>
      <c r="NW245" s="13"/>
      <c r="NX245" s="13"/>
      <c r="NY245" s="13"/>
      <c r="NZ245" s="13"/>
      <c r="OA245" s="13"/>
      <c r="OB245" s="13"/>
      <c r="OC245" s="13"/>
      <c r="OD245" s="13"/>
      <c r="OE245" s="13"/>
      <c r="OF245" s="13"/>
      <c r="OG245" s="13"/>
      <c r="OH245" s="13"/>
      <c r="OI245" s="13"/>
      <c r="OJ245" s="13"/>
      <c r="OK245" s="13"/>
      <c r="OL245" s="13"/>
      <c r="OM245" s="13"/>
      <c r="ON245" s="13"/>
      <c r="OO245" s="13"/>
      <c r="OP245" s="13"/>
      <c r="OQ245" s="13"/>
      <c r="OR245" s="13"/>
      <c r="OS245" s="13"/>
      <c r="OT245" s="13"/>
      <c r="OU245" s="13"/>
      <c r="OV245" s="13"/>
      <c r="OW245" s="13"/>
      <c r="OX245" s="13"/>
      <c r="OY245" s="13"/>
      <c r="OZ245" s="13"/>
      <c r="PA245" s="13"/>
      <c r="PB245" s="13"/>
      <c r="PC245" s="13"/>
      <c r="PD245" s="13"/>
      <c r="PE245" s="13"/>
      <c r="PF245" s="13"/>
      <c r="PG245" s="13"/>
      <c r="PH245" s="13"/>
      <c r="PI245" s="13"/>
      <c r="PJ245" s="13"/>
      <c r="PK245" s="13"/>
      <c r="PL245" s="13"/>
      <c r="PM245" s="13"/>
      <c r="PN245" s="13"/>
      <c r="PO245" s="13"/>
      <c r="PP245" s="13"/>
      <c r="PQ245" s="13"/>
      <c r="PR245" s="13"/>
      <c r="PS245" s="13"/>
      <c r="PT245" s="13"/>
      <c r="PU245" s="13"/>
      <c r="PV245" s="13"/>
      <c r="PW245" s="13"/>
      <c r="PX245" s="13"/>
      <c r="PY245" s="13"/>
      <c r="PZ245" s="13"/>
      <c r="QA245" s="13"/>
      <c r="QB245" s="13"/>
      <c r="QC245" s="13"/>
      <c r="QD245" s="13"/>
      <c r="QE245" s="13"/>
      <c r="QF245" s="13"/>
      <c r="QG245" s="13"/>
      <c r="QH245" s="13"/>
      <c r="QI245" s="13"/>
      <c r="QJ245" s="13"/>
      <c r="QK245" s="13"/>
      <c r="QL245" s="13"/>
      <c r="QM245" s="13"/>
      <c r="QN245" s="13"/>
      <c r="QO245" s="13"/>
      <c r="QP245" s="13"/>
      <c r="QQ245" s="13"/>
      <c r="QR245" s="13"/>
      <c r="QS245" s="13"/>
      <c r="QT245" s="13"/>
      <c r="QU245" s="13"/>
      <c r="QV245" s="13"/>
      <c r="QW245" s="13"/>
      <c r="QX245" s="13"/>
      <c r="QY245" s="13"/>
      <c r="QZ245" s="13"/>
      <c r="RA245" s="13"/>
      <c r="RB245" s="13"/>
      <c r="RC245" s="13"/>
      <c r="RD245" s="13"/>
      <c r="RE245" s="13"/>
      <c r="RF245" s="13"/>
      <c r="RG245" s="13"/>
      <c r="RH245" s="13"/>
      <c r="RI245" s="13"/>
      <c r="RJ245" s="13"/>
      <c r="RK245" s="13"/>
      <c r="RL245" s="13"/>
      <c r="RM245" s="13"/>
      <c r="RN245" s="13"/>
      <c r="RO245" s="13"/>
      <c r="RP245" s="13"/>
      <c r="RQ245" s="13"/>
      <c r="RR245" s="13"/>
      <c r="RS245" s="13"/>
      <c r="RT245" s="13"/>
      <c r="RU245" s="13"/>
      <c r="RV245" s="13"/>
      <c r="RW245" s="13"/>
      <c r="RX245" s="13"/>
      <c r="RY245" s="13"/>
      <c r="RZ245" s="13"/>
      <c r="SA245" s="13"/>
      <c r="SB245" s="13"/>
      <c r="SC245" s="13"/>
      <c r="SD245" s="13"/>
      <c r="SE245" s="13"/>
      <c r="SF245" s="13"/>
      <c r="SG245" s="13"/>
      <c r="SH245" s="13"/>
      <c r="SI245" s="13"/>
      <c r="SJ245" s="13"/>
      <c r="SK245" s="13"/>
      <c r="SL245" s="13"/>
      <c r="SM245" s="13"/>
      <c r="SN245" s="13"/>
      <c r="SO245" s="13"/>
      <c r="SP245" s="13"/>
      <c r="SQ245" s="13"/>
      <c r="SR245" s="13"/>
      <c r="SS245" s="13"/>
      <c r="ST245" s="13"/>
      <c r="SU245" s="13"/>
      <c r="SV245" s="13"/>
      <c r="SW245" s="13"/>
      <c r="SX245" s="13"/>
      <c r="SY245" s="13"/>
      <c r="SZ245" s="13"/>
      <c r="TA245" s="13"/>
      <c r="TB245" s="13"/>
      <c r="TC245" s="13"/>
      <c r="TD245" s="13"/>
      <c r="TE245" s="13"/>
      <c r="TF245" s="13"/>
      <c r="TG245" s="13"/>
      <c r="TH245" s="13"/>
      <c r="TI245" s="13"/>
      <c r="TJ245" s="13"/>
      <c r="TK245" s="13"/>
      <c r="TL245" s="13"/>
      <c r="TM245" s="13"/>
      <c r="TN245" s="13"/>
      <c r="TO245" s="13"/>
      <c r="TP245" s="13"/>
      <c r="TQ245" s="13"/>
      <c r="TR245" s="13"/>
      <c r="TS245" s="13"/>
      <c r="TT245" s="13"/>
      <c r="TU245" s="13"/>
      <c r="TV245" s="13"/>
    </row>
    <row r="246" spans="1:542" ht="12" customHeight="1" x14ac:dyDescent="0.25">
      <c r="C246" s="118"/>
      <c r="D246" s="118"/>
      <c r="E246" s="118"/>
      <c r="F246" s="118"/>
      <c r="G246" s="118"/>
      <c r="H246" s="118"/>
      <c r="I246" s="118"/>
      <c r="J246" s="119"/>
    </row>
    <row r="247" spans="1:542" ht="12" customHeight="1" x14ac:dyDescent="0.25">
      <c r="C247" s="118"/>
      <c r="D247" s="118"/>
      <c r="E247" s="118"/>
      <c r="F247" s="118"/>
      <c r="G247" s="118"/>
      <c r="H247" s="118"/>
      <c r="I247" s="118"/>
      <c r="J247" s="119"/>
    </row>
    <row r="248" spans="1:542" ht="12" customHeight="1" x14ac:dyDescent="0.25">
      <c r="C248" s="118"/>
      <c r="D248" s="118"/>
      <c r="E248" s="118"/>
      <c r="F248" s="118"/>
      <c r="G248" s="118"/>
      <c r="H248" s="118"/>
      <c r="I248" s="118"/>
      <c r="J248" s="119"/>
    </row>
    <row r="249" spans="1:542" ht="12" customHeight="1" x14ac:dyDescent="0.25">
      <c r="C249" s="118"/>
      <c r="D249" s="118"/>
      <c r="E249" s="118"/>
      <c r="F249" s="118"/>
      <c r="G249" s="118"/>
      <c r="H249" s="118"/>
      <c r="I249" s="118"/>
      <c r="J249" s="119"/>
    </row>
  </sheetData>
  <printOptions horizontalCentered="1"/>
  <pageMargins left="0.31496062992125984" right="0.31496062992125984" top="1.299212598425197" bottom="0.43307086614173229" header="0.23622047244094491" footer="0.19685039370078741"/>
  <pageSetup scale="60" fitToHeight="0" orientation="landscape" r:id="rId1"/>
  <headerFooter>
    <oddHeader>&amp;L&amp;G&amp;C&amp;"Encode Sans Medium,Negrita"&amp;10PODER EJECUTIVO
DEL ESTADO DE TAMAULIPAS
&amp;G 
Cedula Acumulativa por Rubro de Ingresos
del 1 de Enero al 30 de Junio de 2023
&amp;8(Cifras en Pesos)</oddHeader>
    <oddFooter>&amp;C&amp;G
&amp;"Encode Sans Medium,Negrita"&amp;10Anexos</oddFooter>
  </headerFooter>
  <rowBreaks count="3" manualBreakCount="3">
    <brk id="63" max="6" man="1"/>
    <brk id="122" max="16383" man="1"/>
    <brk id="18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Cedula Acumulativa </vt:lpstr>
      <vt:lpstr>'Cedula Acumulativa '!Área_de_impresión</vt:lpstr>
      <vt:lpstr>'Cedula Acumulativa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EVANGELINA BARRERA FLORES</dc:creator>
  <cp:lastModifiedBy>Eunice Evangelina Barrera Flores </cp:lastModifiedBy>
  <cp:lastPrinted>2023-07-14T19:10:23Z</cp:lastPrinted>
  <dcterms:modified xsi:type="dcterms:W3CDTF">2023-07-14T19:10:26Z</dcterms:modified>
</cp:coreProperties>
</file>