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ANEXOS\"/>
    </mc:Choice>
  </mc:AlternateContent>
  <bookViews>
    <workbookView xWindow="0" yWindow="0" windowWidth="16000" windowHeight="73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" l="1"/>
  <c r="G172" i="1"/>
  <c r="F171" i="1"/>
  <c r="E171" i="1"/>
  <c r="D171" i="1"/>
  <c r="G170" i="1"/>
  <c r="F169" i="1"/>
  <c r="E169" i="1"/>
  <c r="D169" i="1"/>
  <c r="G168" i="1"/>
  <c r="F167" i="1"/>
  <c r="E167" i="1"/>
  <c r="D167" i="1"/>
  <c r="G166" i="1"/>
  <c r="G165" i="1"/>
  <c r="G164" i="1"/>
  <c r="G163" i="1"/>
  <c r="G162" i="1"/>
  <c r="G161" i="1"/>
  <c r="G160" i="1"/>
  <c r="G159" i="1"/>
  <c r="G158" i="1"/>
  <c r="F157" i="1"/>
  <c r="E157" i="1"/>
  <c r="D157" i="1"/>
  <c r="G156" i="1"/>
  <c r="G155" i="1"/>
  <c r="G154" i="1"/>
  <c r="G153" i="1"/>
  <c r="G152" i="1"/>
  <c r="G151" i="1"/>
  <c r="G150" i="1"/>
  <c r="G149" i="1"/>
  <c r="G148" i="1"/>
  <c r="F147" i="1"/>
  <c r="E147" i="1"/>
  <c r="D147" i="1"/>
  <c r="D146" i="1" s="1"/>
  <c r="G145" i="1"/>
  <c r="G144" i="1"/>
  <c r="G143" i="1"/>
  <c r="G142" i="1"/>
  <c r="G141" i="1"/>
  <c r="G140" i="1"/>
  <c r="G139" i="1"/>
  <c r="F138" i="1"/>
  <c r="E138" i="1"/>
  <c r="D138" i="1"/>
  <c r="G138" i="1" s="1"/>
  <c r="G137" i="1"/>
  <c r="G136" i="1"/>
  <c r="G135" i="1"/>
  <c r="G134" i="1"/>
  <c r="G133" i="1"/>
  <c r="G132" i="1"/>
  <c r="G131" i="1"/>
  <c r="G130" i="1"/>
  <c r="G129" i="1"/>
  <c r="G128" i="1"/>
  <c r="G127" i="1"/>
  <c r="G126" i="1"/>
  <c r="F125" i="1"/>
  <c r="E125" i="1"/>
  <c r="D125" i="1"/>
  <c r="G123" i="1"/>
  <c r="G122" i="1"/>
  <c r="F121" i="1"/>
  <c r="E121" i="1"/>
  <c r="D121" i="1"/>
  <c r="G120" i="1"/>
  <c r="F119" i="1"/>
  <c r="E119" i="1"/>
  <c r="D119" i="1"/>
  <c r="G118" i="1"/>
  <c r="F117" i="1"/>
  <c r="G117" i="1" s="1"/>
  <c r="G116" i="1"/>
  <c r="F115" i="1"/>
  <c r="F109" i="1" s="1"/>
  <c r="F100" i="1" s="1"/>
  <c r="E115" i="1"/>
  <c r="D115" i="1"/>
  <c r="G114" i="1"/>
  <c r="G113" i="1"/>
  <c r="G112" i="1"/>
  <c r="G111" i="1"/>
  <c r="F110" i="1"/>
  <c r="E110" i="1"/>
  <c r="E109" i="1" s="1"/>
  <c r="D110" i="1"/>
  <c r="D109" i="1"/>
  <c r="G108" i="1"/>
  <c r="G107" i="1"/>
  <c r="G106" i="1"/>
  <c r="G105" i="1"/>
  <c r="G104" i="1"/>
  <c r="G103" i="1"/>
  <c r="G102" i="1"/>
  <c r="F101" i="1"/>
  <c r="E101" i="1"/>
  <c r="D101" i="1"/>
  <c r="G99" i="1"/>
  <c r="G98" i="1"/>
  <c r="G97" i="1"/>
  <c r="G96" i="1"/>
  <c r="F95" i="1"/>
  <c r="E95" i="1"/>
  <c r="D95" i="1"/>
  <c r="G94" i="1"/>
  <c r="G93" i="1"/>
  <c r="G92" i="1"/>
  <c r="G91" i="1"/>
  <c r="G90" i="1"/>
  <c r="G89" i="1"/>
  <c r="G88" i="1"/>
  <c r="F87" i="1"/>
  <c r="E87" i="1"/>
  <c r="D87" i="1"/>
  <c r="G86" i="1"/>
  <c r="G85" i="1"/>
  <c r="G84" i="1"/>
  <c r="G83" i="1"/>
  <c r="G82" i="1"/>
  <c r="G81" i="1"/>
  <c r="G80" i="1"/>
  <c r="F79" i="1"/>
  <c r="E79" i="1"/>
  <c r="D79" i="1"/>
  <c r="G79" i="1" s="1"/>
  <c r="G77" i="1"/>
  <c r="G76" i="1"/>
  <c r="G75" i="1"/>
  <c r="G74" i="1"/>
  <c r="G73" i="1"/>
  <c r="G72" i="1"/>
  <c r="G71" i="1"/>
  <c r="G70" i="1"/>
  <c r="F69" i="1"/>
  <c r="E69" i="1"/>
  <c r="D69" i="1"/>
  <c r="G69" i="1" s="1"/>
  <c r="G66" i="1"/>
  <c r="G65" i="1"/>
  <c r="F64" i="1"/>
  <c r="E64" i="1"/>
  <c r="D64" i="1"/>
  <c r="G63" i="1"/>
  <c r="F62" i="1"/>
  <c r="F61" i="1" s="1"/>
  <c r="E62" i="1"/>
  <c r="D62" i="1"/>
  <c r="F60" i="1"/>
  <c r="F56" i="1" s="1"/>
  <c r="E60" i="1"/>
  <c r="E56" i="1" s="1"/>
  <c r="D60" i="1"/>
  <c r="G59" i="1"/>
  <c r="G58" i="1"/>
  <c r="G57" i="1"/>
  <c r="G53" i="1"/>
  <c r="G52" i="1"/>
  <c r="G51" i="1"/>
  <c r="G50" i="1"/>
  <c r="F49" i="1"/>
  <c r="E49" i="1"/>
  <c r="D49" i="1"/>
  <c r="D48" i="1" s="1"/>
  <c r="F48" i="1"/>
  <c r="G47" i="1"/>
  <c r="G46" i="1"/>
  <c r="G45" i="1"/>
  <c r="G44" i="1"/>
  <c r="F43" i="1"/>
  <c r="E43" i="1"/>
  <c r="D43" i="1"/>
  <c r="G42" i="1"/>
  <c r="F41" i="1"/>
  <c r="E41" i="1"/>
  <c r="D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7" i="1"/>
  <c r="E27" i="1"/>
  <c r="D27" i="1"/>
  <c r="G25" i="1"/>
  <c r="F24" i="1"/>
  <c r="E24" i="1"/>
  <c r="D24" i="1"/>
  <c r="G24" i="1" s="1"/>
  <c r="G23" i="1"/>
  <c r="G22" i="1"/>
  <c r="G21" i="1"/>
  <c r="G20" i="1"/>
  <c r="F19" i="1"/>
  <c r="E19" i="1"/>
  <c r="D19" i="1"/>
  <c r="G18" i="1"/>
  <c r="F17" i="1"/>
  <c r="E17" i="1"/>
  <c r="D17" i="1"/>
  <c r="G16" i="1"/>
  <c r="G15" i="1"/>
  <c r="F14" i="1"/>
  <c r="E14" i="1"/>
  <c r="D14" i="1"/>
  <c r="G13" i="1"/>
  <c r="F12" i="1"/>
  <c r="E12" i="1"/>
  <c r="D12" i="1"/>
  <c r="G11" i="1"/>
  <c r="G10" i="1"/>
  <c r="F9" i="1"/>
  <c r="E9" i="1"/>
  <c r="E8" i="1" s="1"/>
  <c r="D9" i="1"/>
  <c r="G19" i="1" l="1"/>
  <c r="G43" i="1"/>
  <c r="G169" i="1"/>
  <c r="D8" i="1"/>
  <c r="D100" i="1"/>
  <c r="G125" i="1"/>
  <c r="G14" i="1"/>
  <c r="G62" i="1"/>
  <c r="D78" i="1"/>
  <c r="D124" i="1"/>
  <c r="G157" i="1"/>
  <c r="E100" i="1"/>
  <c r="F8" i="1"/>
  <c r="G8" i="1" s="1"/>
  <c r="G27" i="1"/>
  <c r="G49" i="1"/>
  <c r="F55" i="1"/>
  <c r="F54" i="1" s="1"/>
  <c r="E61" i="1"/>
  <c r="E55" i="1" s="1"/>
  <c r="E54" i="1" s="1"/>
  <c r="G119" i="1"/>
  <c r="G147" i="1"/>
  <c r="F146" i="1"/>
  <c r="F124" i="1" s="1"/>
  <c r="G17" i="1"/>
  <c r="D61" i="1"/>
  <c r="F78" i="1"/>
  <c r="F67" i="1" s="1"/>
  <c r="G115" i="1"/>
  <c r="G121" i="1"/>
  <c r="G9" i="1"/>
  <c r="G12" i="1"/>
  <c r="G41" i="1"/>
  <c r="G60" i="1"/>
  <c r="G95" i="1"/>
  <c r="G101" i="1"/>
  <c r="G110" i="1"/>
  <c r="G109" i="1" s="1"/>
  <c r="E146" i="1"/>
  <c r="E124" i="1" s="1"/>
  <c r="G167" i="1"/>
  <c r="G171" i="1"/>
  <c r="D67" i="1"/>
  <c r="G61" i="1"/>
  <c r="F26" i="1"/>
  <c r="E48" i="1"/>
  <c r="G48" i="1" s="1"/>
  <c r="E26" i="1"/>
  <c r="G64" i="1"/>
  <c r="E78" i="1"/>
  <c r="D56" i="1"/>
  <c r="G87" i="1"/>
  <c r="D26" i="1"/>
  <c r="G124" i="1" l="1"/>
  <c r="G100" i="1"/>
  <c r="E67" i="1"/>
  <c r="E174" i="1" s="1"/>
  <c r="F174" i="1"/>
  <c r="G78" i="1"/>
  <c r="G146" i="1"/>
  <c r="D55" i="1"/>
  <c r="G56" i="1"/>
  <c r="G26" i="1"/>
  <c r="G67" i="1" l="1"/>
  <c r="D54" i="1"/>
  <c r="G55" i="1"/>
  <c r="G54" i="1" l="1"/>
  <c r="G174" i="1" s="1"/>
  <c r="D174" i="1"/>
</calcChain>
</file>

<file path=xl/sharedStrings.xml><?xml version="1.0" encoding="utf-8"?>
<sst xmlns="http://schemas.openxmlformats.org/spreadsheetml/2006/main" count="404" uniqueCount="317">
  <si>
    <t>Cédula Acumulativa por Rubro de Ingresos</t>
  </si>
  <si>
    <t>Del 1 de Enero al 31 de Marzo de 2023</t>
  </si>
  <si>
    <t xml:space="preserve">(Cifras en Pesos) </t>
  </si>
  <si>
    <t>Fondo</t>
  </si>
  <si>
    <t>Partida Presupuestal</t>
  </si>
  <si>
    <t>Fuente del Ingreso</t>
  </si>
  <si>
    <t>Enero</t>
  </si>
  <si>
    <t>Febrero</t>
  </si>
  <si>
    <t>Marzo</t>
  </si>
  <si>
    <t>Total</t>
  </si>
  <si>
    <t>IMPUESTOS</t>
  </si>
  <si>
    <t xml:space="preserve">Impuestos Sobre los Ingresos </t>
  </si>
  <si>
    <t>2311000101</t>
  </si>
  <si>
    <t>1110001</t>
  </si>
  <si>
    <t xml:space="preserve">       Sobre Honorarios</t>
  </si>
  <si>
    <t>1120001</t>
  </si>
  <si>
    <t xml:space="preserve">       Sobre Juegos Permitidos</t>
  </si>
  <si>
    <t>Impuestos Sobre el Patrimonio</t>
  </si>
  <si>
    <t>1220001</t>
  </si>
  <si>
    <t xml:space="preserve">      Sobre Actos y Operaciones Civiles</t>
  </si>
  <si>
    <t>Impuestos Sobre la Producción el Consumo y las Transacciones</t>
  </si>
  <si>
    <t>1310001</t>
  </si>
  <si>
    <t xml:space="preserve">      Sobre la Prestación de Servicios de Hospedaje</t>
  </si>
  <si>
    <t xml:space="preserve">      Sobre la Enajenación de Bebidas Alcohólicas y Tabacos Labrados </t>
  </si>
  <si>
    <t>Impuestos Sobre Nominas y Asimilables</t>
  </si>
  <si>
    <t>1510001</t>
  </si>
  <si>
    <t xml:space="preserve">    Impuesto Sobre Remuneraciones al trabajo al Personal Subordinado</t>
  </si>
  <si>
    <t>Accesorios de Impuestos</t>
  </si>
  <si>
    <t>1710001</t>
  </si>
  <si>
    <t xml:space="preserve">     Recargos de Impuestos</t>
  </si>
  <si>
    <t>1720001</t>
  </si>
  <si>
    <t xml:space="preserve">     Multas de Impuestos</t>
  </si>
  <si>
    <t>1730001</t>
  </si>
  <si>
    <t xml:space="preserve">     Gastos de Ejecucion</t>
  </si>
  <si>
    <t>1750001</t>
  </si>
  <si>
    <t xml:space="preserve">     Honorarios</t>
  </si>
  <si>
    <t>Impuestos No Comprendidos en la Ley de Ingresos Vigente ,Causados en Ejercicios Fiscales Anteriores Pendientes de Liquidación o Pago</t>
  </si>
  <si>
    <t>Rezago Tenencia Local</t>
  </si>
  <si>
    <t xml:space="preserve">DERECHOS </t>
  </si>
  <si>
    <t>Derechos por Prestación de Servicios</t>
  </si>
  <si>
    <t>4310001</t>
  </si>
  <si>
    <t xml:space="preserve">     Servicios Generales</t>
  </si>
  <si>
    <t>4320001</t>
  </si>
  <si>
    <t xml:space="preserve">     Servicios de Registro Civil</t>
  </si>
  <si>
    <t>4330001</t>
  </si>
  <si>
    <t xml:space="preserve">     Servicios de Registro Publico de la Propiedad Inmueble</t>
  </si>
  <si>
    <t>4340001</t>
  </si>
  <si>
    <t xml:space="preserve">     Servicios de Registro Publico del Comercio</t>
  </si>
  <si>
    <t>4350001</t>
  </si>
  <si>
    <t xml:space="preserve">     Servicios Prestados por Autoridades Educativas del Estado</t>
  </si>
  <si>
    <t>4360001</t>
  </si>
  <si>
    <t xml:space="preserve">     Servicios Catastrales</t>
  </si>
  <si>
    <t>4370001</t>
  </si>
  <si>
    <t xml:space="preserve">     Servicios para el Control Vehicular</t>
  </si>
  <si>
    <t>4380001</t>
  </si>
  <si>
    <t xml:space="preserve">     Servicios de Prevención y Control de la Contaminación del Medio Ambiente</t>
  </si>
  <si>
    <t>4390001</t>
  </si>
  <si>
    <t xml:space="preserve">     Servicios de Administración y Control de Desarrollo Urbano</t>
  </si>
  <si>
    <t>4311001</t>
  </si>
  <si>
    <t xml:space="preserve">     Servicios Diversos</t>
  </si>
  <si>
    <t xml:space="preserve">     Servicios Prestados por Organismos Publicos Descentralizados</t>
  </si>
  <si>
    <t xml:space="preserve">      Servicios de Expedición de Permiso e Inscripción en el Régimen Estatal de las Casas de Empeño </t>
  </si>
  <si>
    <t>4315001</t>
  </si>
  <si>
    <t xml:space="preserve">     Servicios de  Administración y Control en  Materia Agropecuaria </t>
  </si>
  <si>
    <t>Otros Derechos</t>
  </si>
  <si>
    <t>Por Operar Máquinas de Juegos</t>
  </si>
  <si>
    <t>Accesorios</t>
  </si>
  <si>
    <t>4510001</t>
  </si>
  <si>
    <t xml:space="preserve">    Recargos</t>
  </si>
  <si>
    <t>4520001</t>
  </si>
  <si>
    <t xml:space="preserve">    Multas </t>
  </si>
  <si>
    <t>4530001</t>
  </si>
  <si>
    <t xml:space="preserve">    Gastos de Ejecución</t>
  </si>
  <si>
    <t>4540001</t>
  </si>
  <si>
    <t xml:space="preserve">    Honorarios por Notificacion Estatal</t>
  </si>
  <si>
    <t xml:space="preserve">PRODUCTOS </t>
  </si>
  <si>
    <t xml:space="preserve">Productos </t>
  </si>
  <si>
    <t>Varios- Fondos</t>
  </si>
  <si>
    <t>5112001</t>
  </si>
  <si>
    <t xml:space="preserve">    Intereses Estatales</t>
  </si>
  <si>
    <t>5113011-5114231</t>
  </si>
  <si>
    <t xml:space="preserve">    Intereses Federales</t>
  </si>
  <si>
    <t xml:space="preserve">    Por Arrendamiento, Explotacion Uso de Bienes Propiedad del Estado</t>
  </si>
  <si>
    <t xml:space="preserve">    Intereses por Fideicomisos</t>
  </si>
  <si>
    <t>APROVECHAMIENTOS</t>
  </si>
  <si>
    <t>Aprovechamientos</t>
  </si>
  <si>
    <t>Otros Aprovechamientos</t>
  </si>
  <si>
    <t>6119001</t>
  </si>
  <si>
    <t xml:space="preserve">Remanentes de OPDS Y Dependencias </t>
  </si>
  <si>
    <t>2315280102</t>
  </si>
  <si>
    <t>Retenciones 1 al Millar Municipios</t>
  </si>
  <si>
    <t xml:space="preserve">Otros Ingresos </t>
  </si>
  <si>
    <t>varios fondos</t>
  </si>
  <si>
    <t>6119003-6119010</t>
  </si>
  <si>
    <t xml:space="preserve">Otros Ingresos por Fideicomisos </t>
  </si>
  <si>
    <t>Recargos</t>
  </si>
  <si>
    <t>6310001</t>
  </si>
  <si>
    <t xml:space="preserve">   Otros recargos </t>
  </si>
  <si>
    <t>Multas</t>
  </si>
  <si>
    <t>6320001</t>
  </si>
  <si>
    <t xml:space="preserve">   Otras Multas</t>
  </si>
  <si>
    <t>6330001</t>
  </si>
  <si>
    <t xml:space="preserve">  Honorarios por Notificacion</t>
  </si>
  <si>
    <t xml:space="preserve">PARTICIPACIONES, APORTACIONES, CONVENIOS, INCENTIVOS DERIVADOS DE LA COLABORACIÓN FISCAL Y FONDOS DISTINTOS DE APORTACIONES  </t>
  </si>
  <si>
    <t>PARTICIPACIONES</t>
  </si>
  <si>
    <t>2315280101</t>
  </si>
  <si>
    <t>8101001</t>
  </si>
  <si>
    <t xml:space="preserve">    Fondo General de Participaciones</t>
  </si>
  <si>
    <t>8102001</t>
  </si>
  <si>
    <t xml:space="preserve">    Fondo Fomento Municipal</t>
  </si>
  <si>
    <t>8103001</t>
  </si>
  <si>
    <t xml:space="preserve">    Impuesto Especial sobre Producción y Servicios</t>
  </si>
  <si>
    <t>8105001</t>
  </si>
  <si>
    <t xml:space="preserve">    Fondo de Fiscalización y Recaudación</t>
  </si>
  <si>
    <t>2215280106</t>
  </si>
  <si>
    <t>8105002</t>
  </si>
  <si>
    <t xml:space="preserve">    Fondo de Fiscalización y Recaudación FEIEF</t>
  </si>
  <si>
    <t>8106001</t>
  </si>
  <si>
    <t xml:space="preserve">    Fondo de Extracción de Hidrocarburos</t>
  </si>
  <si>
    <t>8107001</t>
  </si>
  <si>
    <t xml:space="preserve">    Incentivo a la Venta Final de Gasolina y Diesel</t>
  </si>
  <si>
    <t>8109001</t>
  </si>
  <si>
    <t xml:space="preserve">    Fondo del Impuesto sobre la Renta </t>
  </si>
  <si>
    <t>APORTACIONES</t>
  </si>
  <si>
    <t>Fondo de Aportaciones Para la Nómina Educativa y Gasto Operativo (FONE):</t>
  </si>
  <si>
    <t>2325331301</t>
  </si>
  <si>
    <t>8211001</t>
  </si>
  <si>
    <t xml:space="preserve">             Servicios Personales</t>
  </si>
  <si>
    <t>2325331201</t>
  </si>
  <si>
    <t>8211002</t>
  </si>
  <si>
    <t xml:space="preserve">            Otros de Gasto Corriente</t>
  </si>
  <si>
    <t>2325331101</t>
  </si>
  <si>
    <t>8211003</t>
  </si>
  <si>
    <t xml:space="preserve">            Gasto de Operación</t>
  </si>
  <si>
    <t>2325332101</t>
  </si>
  <si>
    <t>8203001-8203010</t>
  </si>
  <si>
    <t>Fondo de Aportaciones para los Servicios de Salud (FASSA)</t>
  </si>
  <si>
    <t>2325333201</t>
  </si>
  <si>
    <t>8205001</t>
  </si>
  <si>
    <t>Fondo de Aportaciones para la Infraestructura Social Municipal</t>
  </si>
  <si>
    <t>2325333101</t>
  </si>
  <si>
    <t>8205002</t>
  </si>
  <si>
    <t>Fondo de Aportaciones para la Infraestructura Social Estatal</t>
  </si>
  <si>
    <t>2325334101</t>
  </si>
  <si>
    <t>8206001</t>
  </si>
  <si>
    <t>Fondo de Aportaciones para el Fortalecimiento de los Municipios</t>
  </si>
  <si>
    <t xml:space="preserve">Fondo de  Aportaciones Múltiples </t>
  </si>
  <si>
    <t>2325335101</t>
  </si>
  <si>
    <t>8207001</t>
  </si>
  <si>
    <t xml:space="preserve">          Asistencia Social</t>
  </si>
  <si>
    <t>2325335201</t>
  </si>
  <si>
    <t>8207002</t>
  </si>
  <si>
    <t xml:space="preserve">          Educación Básica</t>
  </si>
  <si>
    <t>2325335301</t>
  </si>
  <si>
    <t>8207003</t>
  </si>
  <si>
    <t xml:space="preserve">          Educación Superior</t>
  </si>
  <si>
    <t>2325335401</t>
  </si>
  <si>
    <t>8207004</t>
  </si>
  <si>
    <t xml:space="preserve">          Educación Media Superior</t>
  </si>
  <si>
    <t>8207005</t>
  </si>
  <si>
    <t xml:space="preserve">          Educación Básica FIDEICOMISO</t>
  </si>
  <si>
    <t>8207006</t>
  </si>
  <si>
    <t xml:space="preserve">          Educación Superior FIDEICOMISO</t>
  </si>
  <si>
    <t>8207007</t>
  </si>
  <si>
    <t xml:space="preserve">          Educación Media Superior FIDEICOMISO</t>
  </si>
  <si>
    <t xml:space="preserve">   Fondo de Aportaciones Para Educación Tecnológica y de Adultos</t>
  </si>
  <si>
    <t>2325336101</t>
  </si>
  <si>
    <t>8208001</t>
  </si>
  <si>
    <t xml:space="preserve">           Para la Educacion Tecnologica (CONALEP)</t>
  </si>
  <si>
    <t>2325336201</t>
  </si>
  <si>
    <t>8208002</t>
  </si>
  <si>
    <t xml:space="preserve">           Para la Educacion de Adultos (ITEA)</t>
  </si>
  <si>
    <t>2325337101</t>
  </si>
  <si>
    <t>8209001</t>
  </si>
  <si>
    <t xml:space="preserve">  Fondo de Aportaciones para la Seguridad Pública de los Estados </t>
  </si>
  <si>
    <t>2325338101</t>
  </si>
  <si>
    <t>8210001</t>
  </si>
  <si>
    <t xml:space="preserve">  Fondo de Aportaciones Para el Fortalecimiento a Entidades Federativas</t>
  </si>
  <si>
    <t>CONVENIOS</t>
  </si>
  <si>
    <t>Secretaria de Comunicaciones y Transporte</t>
  </si>
  <si>
    <t>2225090101</t>
  </si>
  <si>
    <t>8301011</t>
  </si>
  <si>
    <t>Fondo de Coordinación Fiscal del Municipio de Nuevo Laredo</t>
  </si>
  <si>
    <t>2225090102</t>
  </si>
  <si>
    <t>8301012</t>
  </si>
  <si>
    <t>Fondo de Coordinación Fiscal del Municipio de Miguel Aleman</t>
  </si>
  <si>
    <t>2225090103</t>
  </si>
  <si>
    <t>8301013</t>
  </si>
  <si>
    <t xml:space="preserve">Fondo de Coordinación Fiscal del Municipio de Camargo </t>
  </si>
  <si>
    <t>2225090104</t>
  </si>
  <si>
    <t>8301014</t>
  </si>
  <si>
    <t xml:space="preserve">Fondo de Coordinación Fiscal del Municipio de Reynosa </t>
  </si>
  <si>
    <t>2225090105</t>
  </si>
  <si>
    <t>8301015</t>
  </si>
  <si>
    <t xml:space="preserve">Fondo de Coordinación Fiscal del Municipio de Rio Bravo </t>
  </si>
  <si>
    <t>2225090106</t>
  </si>
  <si>
    <t>8301016</t>
  </si>
  <si>
    <t xml:space="preserve">Fondo de Coordinación Fiscal del Municipio de Matamoros Puente Nuevo </t>
  </si>
  <si>
    <t>2225090108</t>
  </si>
  <si>
    <t>8301018</t>
  </si>
  <si>
    <t xml:space="preserve">Fondo de Coordinación Fiscal del Municipio de Tampico </t>
  </si>
  <si>
    <t>Secretaría de Educación Pública</t>
  </si>
  <si>
    <t>Para Educación Media Superior</t>
  </si>
  <si>
    <t>2325110302</t>
  </si>
  <si>
    <t>8303303</t>
  </si>
  <si>
    <t>Colegio de Bachilleres de Tamaulipas (COBAT)</t>
  </si>
  <si>
    <t>2325110303</t>
  </si>
  <si>
    <t>8303312</t>
  </si>
  <si>
    <t>Apoyo Telebachillerato Comunitario</t>
  </si>
  <si>
    <t>2325110301</t>
  </si>
  <si>
    <t>8303323</t>
  </si>
  <si>
    <t>Itace Cecyt</t>
  </si>
  <si>
    <t>2325110305</t>
  </si>
  <si>
    <t>8303324</t>
  </si>
  <si>
    <t>Itace Icat</t>
  </si>
  <si>
    <t>Para Educación Superior</t>
  </si>
  <si>
    <t>2325110401</t>
  </si>
  <si>
    <t>8303403</t>
  </si>
  <si>
    <t xml:space="preserve">Universidad Autónoma de Tamaulipas </t>
  </si>
  <si>
    <t>Otros Apoyos Complementarios</t>
  </si>
  <si>
    <t>2325110211</t>
  </si>
  <si>
    <t>8303032</t>
  </si>
  <si>
    <t>Programa Expansion de la Educacion Inicial</t>
  </si>
  <si>
    <t>Secretaría de Salud y Asistencia Social</t>
  </si>
  <si>
    <t>2325120116</t>
  </si>
  <si>
    <t>INSABI Prestación Gratuita Serv Salud</t>
  </si>
  <si>
    <t xml:space="preserve">Secretaria de Gobernación </t>
  </si>
  <si>
    <t>2225040105</t>
  </si>
  <si>
    <t>CNB Subsidio Federal</t>
  </si>
  <si>
    <t>2225230109</t>
  </si>
  <si>
    <t>8321113</t>
  </si>
  <si>
    <t>Regularización de Vehiculos de Procedencia Extranjera</t>
  </si>
  <si>
    <t xml:space="preserve">INCENTIVOS DERIVADOS DE LA COLABORACIÓN FISCAL </t>
  </si>
  <si>
    <t>Por Incentivos derivados de la Colaboración Fiscal</t>
  </si>
  <si>
    <t>2315280113</t>
  </si>
  <si>
    <t>8401101</t>
  </si>
  <si>
    <t>Impuesto Sobre Tenencia y uso de  Vehiculos (rezago federal)</t>
  </si>
  <si>
    <t xml:space="preserve">      Fondo de Compensación de ISAN</t>
  </si>
  <si>
    <t>8401102</t>
  </si>
  <si>
    <t>Impuesto  Sobre Automoviles  Nuevos</t>
  </si>
  <si>
    <t xml:space="preserve"> Fondo de Compensación de Repecos e Intermedios</t>
  </si>
  <si>
    <t>8401103</t>
  </si>
  <si>
    <t>Impuesto al Valor Agregado  Actos  Fiscalización</t>
  </si>
  <si>
    <t>8401104</t>
  </si>
  <si>
    <t>Impuesto sobre la Renta  Actos  Fiscalización</t>
  </si>
  <si>
    <t>8401106</t>
  </si>
  <si>
    <t xml:space="preserve"> IEPS Gasolina y  Diesel Fiscalización</t>
  </si>
  <si>
    <t>8401107</t>
  </si>
  <si>
    <t xml:space="preserve">Impuesto Empresarial Tasa Unica Fiscalización (IETU)  </t>
  </si>
  <si>
    <t>8401108</t>
  </si>
  <si>
    <t>Regimen de  Pequeños Contribuyentes</t>
  </si>
  <si>
    <t>8401109</t>
  </si>
  <si>
    <t>Regimen de  Pequeños Contribuyentes (IETU)</t>
  </si>
  <si>
    <t>8401111</t>
  </si>
  <si>
    <t>Por Enajenación de  Bienes Inmuebles Retención ISR</t>
  </si>
  <si>
    <t>8401112</t>
  </si>
  <si>
    <t>9/11 IEPS por la Venta Final al Publico de Gasolina y Diesel</t>
  </si>
  <si>
    <t xml:space="preserve"> Incentivos Repecos, Intermedios, Multas.Admvas.Fed. Zona Federal</t>
  </si>
  <si>
    <t>8401114</t>
  </si>
  <si>
    <t>Por Pagos por Excepción Fiscalización Concurrente</t>
  </si>
  <si>
    <t>8401115</t>
  </si>
  <si>
    <t>ISR Enajenacion de Bienes Inmuebles Art 126</t>
  </si>
  <si>
    <t>2315280114</t>
  </si>
  <si>
    <t>8401116</t>
  </si>
  <si>
    <t>Inspección Vigilancia y control 5 al  Millar Federal</t>
  </si>
  <si>
    <t>2315280115</t>
  </si>
  <si>
    <t>8401117</t>
  </si>
  <si>
    <t>Inspección Vigilancia y control 5 al  Millar Estatal</t>
  </si>
  <si>
    <t>8401119</t>
  </si>
  <si>
    <t>Multas  Administrativas Federales no Fiscales</t>
  </si>
  <si>
    <t>8401124</t>
  </si>
  <si>
    <t>Vigilancia de Obligaciones</t>
  </si>
  <si>
    <t>8401126</t>
  </si>
  <si>
    <t>Incentivo por el uso de medio de pago electronico</t>
  </si>
  <si>
    <t xml:space="preserve">Accesorios </t>
  </si>
  <si>
    <t>Recargos de incentivos de la colaboración fiscal</t>
  </si>
  <si>
    <t>8402101</t>
  </si>
  <si>
    <t>Recargos de  Rezago de Tenencia Federal</t>
  </si>
  <si>
    <t>Recargos de Impuestos S/Automoviles Nuevos</t>
  </si>
  <si>
    <t>8402103</t>
  </si>
  <si>
    <t>Recargos de IVA Fiscalización</t>
  </si>
  <si>
    <t>8402104</t>
  </si>
  <si>
    <t>Recargos de ISR Fiscalización</t>
  </si>
  <si>
    <t>Recargos de IETU Fiscalización</t>
  </si>
  <si>
    <t>8402108</t>
  </si>
  <si>
    <t>Recargos de  IVA Repecos</t>
  </si>
  <si>
    <t>8402109</t>
  </si>
  <si>
    <t>Recargos ISR Repecos</t>
  </si>
  <si>
    <t>8402110</t>
  </si>
  <si>
    <t>Recargos de IETU Repecos</t>
  </si>
  <si>
    <t>8402112</t>
  </si>
  <si>
    <t>Recargos por Enajenación de Bienes Inmuebles</t>
  </si>
  <si>
    <t xml:space="preserve">Multas </t>
  </si>
  <si>
    <t>8402201</t>
  </si>
  <si>
    <t>Multa de rezago de Tenencia Federal</t>
  </si>
  <si>
    <t>8402203</t>
  </si>
  <si>
    <t>Multa de IVA Fiscalizacón</t>
  </si>
  <si>
    <t>8402204</t>
  </si>
  <si>
    <t>Multa de ISR Fiscalizacón</t>
  </si>
  <si>
    <t>8402206</t>
  </si>
  <si>
    <t>Multa IEPS Gasolina y  Diesel Fiscalización</t>
  </si>
  <si>
    <t>8402207</t>
  </si>
  <si>
    <t>Multa de IETU Fiscalizacón</t>
  </si>
  <si>
    <t>8402214</t>
  </si>
  <si>
    <t>Multa Ley Aduanera</t>
  </si>
  <si>
    <t xml:space="preserve">Multa por incumplimiento al requerimiento ISR RIF </t>
  </si>
  <si>
    <t xml:space="preserve">Multa por incumplimiento al requerimiento a la declaracion ISR RIF  </t>
  </si>
  <si>
    <t xml:space="preserve">Multa por incumplimiento al requerimiento a la declaracion IVA RIF </t>
  </si>
  <si>
    <t>Honorarios</t>
  </si>
  <si>
    <t xml:space="preserve">Gastos de ejecución fiscalización </t>
  </si>
  <si>
    <t xml:space="preserve">FONDOS DISTINTOS DE PARTICIPACIONES </t>
  </si>
  <si>
    <t>2225230101</t>
  </si>
  <si>
    <t>8501001</t>
  </si>
  <si>
    <t>Fondo para Entidades Federativas  Y Municipios Productores de Hidrocarburos 2022</t>
  </si>
  <si>
    <t>2325230101</t>
  </si>
  <si>
    <t>Fondo para Entidades Federativas  Y Municipios Productores de Hidrocarburos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</si>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</sst>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Encode Sans Expanded SemiBold"/>
    </font>
    <font>
      <sz val="10"/>
      <color theme="1"/>
      <name val="Encode Sans Expanded SemiBold"/>
    </font>
    <font>
      <b/>
      <sz val="7"/>
      <color rgb="FF000000"/>
      <name val="Encode Sans Expanded SemiBold"/>
    </font>
    <font>
      <sz val="11"/>
      <color theme="1"/>
      <name val="Encode Sans Expanded SemiBold"/>
    </font>
    <font>
      <b/>
      <sz val="8"/>
      <color rgb="FF000000"/>
      <name val="Encode Sans Expanded SemiBold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0"/>
      <name val="Calibri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i/>
      <sz val="9"/>
      <color indexed="63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</font>
    <font>
      <b/>
      <i/>
      <sz val="9"/>
      <color indexed="63"/>
      <name val="Calibri"/>
      <family val="2"/>
    </font>
    <font>
      <i/>
      <sz val="9"/>
      <color indexed="63"/>
      <name val="Calibri"/>
      <family val="2"/>
      <scheme val="minor"/>
    </font>
    <font>
      <i/>
      <sz val="8"/>
      <color indexed="6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rgb="FFFF0000"/>
      <name val="Calibri"/>
      <family val="2"/>
    </font>
    <font>
      <b/>
      <i/>
      <sz val="8"/>
      <color indexed="63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</font>
    <font>
      <i/>
      <sz val="8"/>
      <color indexed="63"/>
      <name val="Calibri"/>
      <family val="2"/>
    </font>
    <font>
      <b/>
      <i/>
      <sz val="10"/>
      <color indexed="6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37" fontId="12" fillId="0" borderId="0"/>
    <xf numFmtId="43" fontId="8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2" borderId="2" xfId="0" applyFont="1" applyFill="1" applyBorder="1" applyAlignment="1" applyProtection="1">
      <alignment horizontal="center" vertical="center" wrapText="1"/>
    </xf>
    <xf numFmtId="164" fontId="7" fillId="2" borderId="0" xfId="1" applyNumberFormat="1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Border="1" applyAlignment="1">
      <alignment horizontal="center"/>
    </xf>
    <xf numFmtId="43" fontId="10" fillId="3" borderId="0" xfId="3" applyFont="1" applyFill="1" applyBorder="1"/>
    <xf numFmtId="3" fontId="10" fillId="3" borderId="3" xfId="4" applyNumberFormat="1" applyFont="1" applyFill="1" applyBorder="1"/>
    <xf numFmtId="3" fontId="10" fillId="3" borderId="0" xfId="4" applyNumberFormat="1" applyFont="1" applyFill="1" applyBorder="1"/>
    <xf numFmtId="0" fontId="13" fillId="0" borderId="0" xfId="2" applyFont="1" applyFill="1" applyBorder="1"/>
    <xf numFmtId="0" fontId="14" fillId="0" borderId="0" xfId="2" applyFont="1" applyFill="1" applyBorder="1"/>
    <xf numFmtId="0" fontId="14" fillId="0" borderId="0" xfId="2" applyFont="1" applyBorder="1"/>
    <xf numFmtId="49" fontId="15" fillId="0" borderId="4" xfId="3" applyNumberFormat="1" applyFont="1" applyFill="1" applyBorder="1" applyAlignment="1">
      <alignment horizontal="center" vertical="center"/>
    </xf>
    <xf numFmtId="43" fontId="16" fillId="0" borderId="5" xfId="3" applyFont="1" applyFill="1" applyBorder="1" applyAlignment="1">
      <alignment vertical="center"/>
    </xf>
    <xf numFmtId="3" fontId="16" fillId="0" borderId="6" xfId="2" applyNumberFormat="1" applyFont="1" applyFill="1" applyBorder="1" applyAlignment="1">
      <alignment vertical="center"/>
    </xf>
    <xf numFmtId="3" fontId="16" fillId="0" borderId="7" xfId="2" applyNumberFormat="1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49" fontId="15" fillId="4" borderId="4" xfId="3" applyNumberFormat="1" applyFont="1" applyFill="1" applyBorder="1" applyAlignment="1">
      <alignment horizontal="center"/>
    </xf>
    <xf numFmtId="43" fontId="15" fillId="4" borderId="5" xfId="3" applyFont="1" applyFill="1" applyBorder="1"/>
    <xf numFmtId="3" fontId="15" fillId="4" borderId="8" xfId="2" applyNumberFormat="1" applyFont="1" applyFill="1" applyBorder="1"/>
    <xf numFmtId="3" fontId="15" fillId="4" borderId="9" xfId="2" applyNumberFormat="1" applyFont="1" applyFill="1" applyBorder="1"/>
    <xf numFmtId="3" fontId="15" fillId="4" borderId="10" xfId="2" applyNumberFormat="1" applyFont="1" applyFill="1" applyBorder="1"/>
    <xf numFmtId="0" fontId="18" fillId="0" borderId="0" xfId="2" applyFont="1" applyFill="1" applyBorder="1"/>
    <xf numFmtId="0" fontId="17" fillId="0" borderId="0" xfId="2" applyFont="1" applyFill="1" applyBorder="1"/>
    <xf numFmtId="0" fontId="17" fillId="0" borderId="0" xfId="2" applyFont="1" applyBorder="1"/>
    <xf numFmtId="49" fontId="19" fillId="0" borderId="4" xfId="3" applyNumberFormat="1" applyFont="1" applyFill="1" applyBorder="1" applyAlignment="1">
      <alignment horizontal="center"/>
    </xf>
    <xf numFmtId="43" fontId="19" fillId="0" borderId="5" xfId="3" applyFont="1" applyFill="1" applyBorder="1"/>
    <xf numFmtId="3" fontId="20" fillId="0" borderId="11" xfId="2" applyNumberFormat="1" applyFont="1" applyFill="1" applyBorder="1"/>
    <xf numFmtId="3" fontId="20" fillId="0" borderId="12" xfId="2" applyNumberFormat="1" applyFont="1" applyFill="1" applyBorder="1"/>
    <xf numFmtId="0" fontId="13" fillId="0" borderId="0" xfId="2" applyFont="1" applyBorder="1"/>
    <xf numFmtId="3" fontId="20" fillId="0" borderId="13" xfId="2" applyNumberFormat="1" applyFont="1" applyFill="1" applyBorder="1"/>
    <xf numFmtId="3" fontId="20" fillId="0" borderId="9" xfId="2" applyNumberFormat="1" applyFont="1" applyFill="1" applyBorder="1"/>
    <xf numFmtId="49" fontId="19" fillId="4" borderId="4" xfId="3" applyNumberFormat="1" applyFont="1" applyFill="1" applyBorder="1" applyAlignment="1">
      <alignment horizontal="center"/>
    </xf>
    <xf numFmtId="3" fontId="15" fillId="4" borderId="14" xfId="2" applyNumberFormat="1" applyFont="1" applyFill="1" applyBorder="1"/>
    <xf numFmtId="3" fontId="20" fillId="0" borderId="8" xfId="2" applyNumberFormat="1" applyFont="1" applyFill="1" applyBorder="1"/>
    <xf numFmtId="3" fontId="20" fillId="0" borderId="14" xfId="2" applyNumberFormat="1" applyFont="1" applyFill="1" applyBorder="1"/>
    <xf numFmtId="49" fontId="21" fillId="4" borderId="4" xfId="3" applyNumberFormat="1" applyFont="1" applyFill="1" applyBorder="1" applyAlignment="1">
      <alignment horizontal="center"/>
    </xf>
    <xf numFmtId="0" fontId="18" fillId="0" borderId="0" xfId="2" applyFont="1" applyBorder="1"/>
    <xf numFmtId="3" fontId="17" fillId="0" borderId="0" xfId="2" applyNumberFormat="1" applyFont="1" applyFill="1" applyBorder="1"/>
    <xf numFmtId="49" fontId="22" fillId="4" borderId="4" xfId="3" applyNumberFormat="1" applyFont="1" applyFill="1" applyBorder="1" applyAlignment="1">
      <alignment horizontal="center"/>
    </xf>
    <xf numFmtId="43" fontId="22" fillId="4" borderId="5" xfId="3" applyFont="1" applyFill="1" applyBorder="1"/>
    <xf numFmtId="43" fontId="19" fillId="0" borderId="5" xfId="3" applyFont="1" applyFill="1" applyBorder="1" applyAlignment="1">
      <alignment horizontal="left"/>
    </xf>
    <xf numFmtId="49" fontId="21" fillId="4" borderId="4" xfId="3" applyNumberFormat="1" applyFont="1" applyFill="1" applyBorder="1" applyAlignment="1">
      <alignment horizontal="center" vertical="center"/>
    </xf>
    <xf numFmtId="43" fontId="22" fillId="4" borderId="5" xfId="3" applyFont="1" applyFill="1" applyBorder="1" applyAlignment="1">
      <alignment vertical="center" wrapText="1"/>
    </xf>
    <xf numFmtId="3" fontId="15" fillId="4" borderId="8" xfId="2" applyNumberFormat="1" applyFont="1" applyFill="1" applyBorder="1" applyAlignment="1">
      <alignment vertical="center"/>
    </xf>
    <xf numFmtId="3" fontId="15" fillId="4" borderId="14" xfId="2" applyNumberFormat="1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3" fontId="16" fillId="0" borderId="8" xfId="2" applyNumberFormat="1" applyFont="1" applyFill="1" applyBorder="1" applyAlignment="1">
      <alignment vertical="center"/>
    </xf>
    <xf numFmtId="3" fontId="16" fillId="0" borderId="14" xfId="2" applyNumberFormat="1" applyFont="1" applyFill="1" applyBorder="1" applyAlignment="1">
      <alignment vertical="center"/>
    </xf>
    <xf numFmtId="43" fontId="21" fillId="4" borderId="5" xfId="3" applyFont="1" applyFill="1" applyBorder="1"/>
    <xf numFmtId="3" fontId="21" fillId="4" borderId="8" xfId="2" applyNumberFormat="1" applyFont="1" applyFill="1" applyBorder="1"/>
    <xf numFmtId="3" fontId="21" fillId="4" borderId="14" xfId="2" applyNumberFormat="1" applyFont="1" applyFill="1" applyBorder="1"/>
    <xf numFmtId="0" fontId="23" fillId="0" borderId="0" xfId="2" applyFont="1" applyFill="1" applyBorder="1"/>
    <xf numFmtId="0" fontId="23" fillId="0" borderId="0" xfId="2" applyFont="1" applyBorder="1"/>
    <xf numFmtId="3" fontId="24" fillId="0" borderId="8" xfId="2" applyNumberFormat="1" applyFont="1" applyFill="1" applyBorder="1"/>
    <xf numFmtId="3" fontId="24" fillId="0" borderId="14" xfId="2" applyNumberFormat="1" applyFont="1" applyFill="1" applyBorder="1"/>
    <xf numFmtId="49" fontId="21" fillId="0" borderId="4" xfId="3" applyNumberFormat="1" applyFont="1" applyFill="1" applyBorder="1" applyAlignment="1">
      <alignment horizontal="center"/>
    </xf>
    <xf numFmtId="49" fontId="22" fillId="0" borderId="4" xfId="3" applyNumberFormat="1" applyFont="1" applyFill="1" applyBorder="1" applyAlignment="1">
      <alignment horizontal="center"/>
    </xf>
    <xf numFmtId="43" fontId="22" fillId="0" borderId="5" xfId="3" applyFont="1" applyFill="1" applyBorder="1"/>
    <xf numFmtId="3" fontId="15" fillId="0" borderId="8" xfId="2" applyNumberFormat="1" applyFont="1" applyFill="1" applyBorder="1"/>
    <xf numFmtId="3" fontId="15" fillId="0" borderId="14" xfId="2" applyNumberFormat="1" applyFont="1" applyFill="1" applyBorder="1"/>
    <xf numFmtId="49" fontId="15" fillId="0" borderId="4" xfId="3" applyNumberFormat="1" applyFont="1" applyFill="1" applyBorder="1" applyAlignment="1">
      <alignment horizontal="center"/>
    </xf>
    <xf numFmtId="43" fontId="15" fillId="0" borderId="5" xfId="3" applyFont="1" applyFill="1" applyBorder="1"/>
    <xf numFmtId="49" fontId="25" fillId="0" borderId="4" xfId="3" applyNumberFormat="1" applyFont="1" applyFill="1" applyBorder="1" applyAlignment="1">
      <alignment horizontal="center" vertical="center" wrapText="1"/>
    </xf>
    <xf numFmtId="43" fontId="25" fillId="0" borderId="5" xfId="3" applyFont="1" applyFill="1" applyBorder="1" applyAlignment="1">
      <alignment horizontal="left" vertical="center" wrapText="1" indent="1"/>
    </xf>
    <xf numFmtId="3" fontId="20" fillId="0" borderId="15" xfId="2" applyNumberFormat="1" applyFont="1" applyFill="1" applyBorder="1"/>
    <xf numFmtId="0" fontId="26" fillId="0" borderId="0" xfId="2" applyFont="1" applyFill="1" applyBorder="1"/>
    <xf numFmtId="0" fontId="26" fillId="0" borderId="0" xfId="2" applyFont="1" applyBorder="1"/>
    <xf numFmtId="0" fontId="27" fillId="0" borderId="0" xfId="2" applyFont="1" applyFill="1" applyBorder="1"/>
    <xf numFmtId="0" fontId="27" fillId="0" borderId="0" xfId="2" applyFont="1" applyBorder="1"/>
    <xf numFmtId="43" fontId="22" fillId="0" borderId="5" xfId="3" applyFont="1" applyFill="1" applyBorder="1" applyAlignment="1">
      <alignment horizontal="left" vertical="center" wrapText="1" indent="1"/>
    </xf>
    <xf numFmtId="43" fontId="28" fillId="0" borderId="5" xfId="3" applyFont="1" applyFill="1" applyBorder="1"/>
    <xf numFmtId="3" fontId="21" fillId="0" borderId="8" xfId="2" applyNumberFormat="1" applyFont="1" applyFill="1" applyBorder="1"/>
    <xf numFmtId="3" fontId="21" fillId="0" borderId="14" xfId="2" applyNumberFormat="1" applyFont="1" applyFill="1" applyBorder="1"/>
    <xf numFmtId="43" fontId="29" fillId="0" borderId="5" xfId="3" applyFont="1" applyFill="1" applyBorder="1"/>
    <xf numFmtId="0" fontId="30" fillId="0" borderId="0" xfId="2" applyFont="1" applyFill="1" applyBorder="1"/>
    <xf numFmtId="0" fontId="30" fillId="0" borderId="0" xfId="2" applyFont="1" applyBorder="1"/>
    <xf numFmtId="43" fontId="16" fillId="0" borderId="5" xfId="3" applyFont="1" applyFill="1" applyBorder="1" applyAlignment="1">
      <alignment horizontal="left" vertical="center" wrapText="1"/>
    </xf>
    <xf numFmtId="49" fontId="15" fillId="0" borderId="0" xfId="3" applyNumberFormat="1" applyFont="1" applyFill="1" applyBorder="1" applyAlignment="1">
      <alignment horizontal="center"/>
    </xf>
    <xf numFmtId="43" fontId="15" fillId="0" borderId="0" xfId="3" applyFont="1" applyFill="1" applyBorder="1"/>
    <xf numFmtId="3" fontId="15" fillId="0" borderId="16" xfId="2" applyNumberFormat="1" applyFont="1" applyFill="1" applyBorder="1"/>
    <xf numFmtId="3" fontId="15" fillId="0" borderId="17" xfId="2" applyNumberFormat="1" applyFont="1" applyFill="1" applyBorder="1"/>
    <xf numFmtId="3" fontId="15" fillId="0" borderId="12" xfId="2" applyNumberFormat="1" applyFont="1" applyFill="1" applyBorder="1"/>
    <xf numFmtId="3" fontId="15" fillId="0" borderId="18" xfId="2" applyNumberFormat="1" applyFont="1" applyFill="1" applyBorder="1"/>
    <xf numFmtId="43" fontId="19" fillId="0" borderId="5" xfId="3" applyFont="1" applyFill="1" applyBorder="1" applyAlignment="1">
      <alignment horizontal="left" indent="1"/>
    </xf>
    <xf numFmtId="43" fontId="15" fillId="0" borderId="5" xfId="3" applyFont="1" applyFill="1" applyBorder="1" applyAlignment="1">
      <alignment vertical="center"/>
    </xf>
    <xf numFmtId="3" fontId="15" fillId="0" borderId="8" xfId="2" applyNumberFormat="1" applyFont="1" applyFill="1" applyBorder="1" applyAlignment="1">
      <alignment vertical="center"/>
    </xf>
    <xf numFmtId="3" fontId="15" fillId="0" borderId="14" xfId="2" applyNumberFormat="1" applyFont="1" applyFill="1" applyBorder="1" applyAlignment="1">
      <alignment vertical="center"/>
    </xf>
    <xf numFmtId="43" fontId="19" fillId="0" borderId="5" xfId="3" applyFont="1" applyFill="1" applyBorder="1" applyAlignment="1">
      <alignment horizontal="left" indent="2"/>
    </xf>
    <xf numFmtId="3" fontId="19" fillId="0" borderId="8" xfId="2" applyNumberFormat="1" applyFont="1" applyFill="1" applyBorder="1"/>
    <xf numFmtId="3" fontId="19" fillId="0" borderId="3" xfId="2" applyNumberFormat="1" applyFont="1" applyFill="1" applyBorder="1"/>
    <xf numFmtId="3" fontId="19" fillId="0" borderId="19" xfId="2" applyNumberFormat="1" applyFont="1" applyFill="1" applyBorder="1"/>
    <xf numFmtId="0" fontId="31" fillId="0" borderId="0" xfId="2" applyFont="1" applyFill="1" applyBorder="1"/>
    <xf numFmtId="0" fontId="31" fillId="0" borderId="0" xfId="2" applyFont="1" applyBorder="1"/>
    <xf numFmtId="3" fontId="19" fillId="0" borderId="14" xfId="2" applyNumberFormat="1" applyFont="1" applyFill="1" applyBorder="1"/>
    <xf numFmtId="3" fontId="19" fillId="0" borderId="20" xfId="2" applyNumberFormat="1" applyFont="1" applyFill="1" applyBorder="1"/>
    <xf numFmtId="43" fontId="21" fillId="0" borderId="5" xfId="3" applyFont="1" applyFill="1" applyBorder="1" applyAlignment="1">
      <alignment horizontal="left" indent="2"/>
    </xf>
    <xf numFmtId="3" fontId="13" fillId="0" borderId="0" xfId="2" applyNumberFormat="1" applyFont="1" applyFill="1" applyBorder="1"/>
    <xf numFmtId="0" fontId="13" fillId="5" borderId="0" xfId="2" applyFont="1" applyFill="1" applyBorder="1"/>
    <xf numFmtId="4" fontId="13" fillId="0" borderId="0" xfId="2" applyNumberFormat="1" applyFont="1" applyFill="1" applyBorder="1"/>
    <xf numFmtId="43" fontId="19" fillId="0" borderId="5" xfId="3" applyFont="1" applyFill="1" applyBorder="1" applyAlignment="1">
      <alignment horizontal="left" vertical="top" indent="2"/>
    </xf>
    <xf numFmtId="49" fontId="19" fillId="0" borderId="4" xfId="3" applyNumberFormat="1" applyFont="1" applyFill="1" applyBorder="1" applyAlignment="1">
      <alignment horizontal="center" vertical="top"/>
    </xf>
    <xf numFmtId="43" fontId="21" fillId="0" borderId="21" xfId="3" applyFont="1" applyFill="1" applyBorder="1" applyAlignment="1">
      <alignment horizontal="left" indent="2"/>
    </xf>
    <xf numFmtId="43" fontId="19" fillId="0" borderId="21" xfId="3" applyFont="1" applyFill="1" applyBorder="1" applyAlignment="1">
      <alignment horizontal="left" vertical="top" indent="2"/>
    </xf>
    <xf numFmtId="43" fontId="32" fillId="0" borderId="21" xfId="3" applyFont="1" applyFill="1" applyBorder="1" applyAlignment="1">
      <alignment horizontal="left" indent="2"/>
    </xf>
    <xf numFmtId="43" fontId="19" fillId="0" borderId="21" xfId="3" applyFont="1" applyFill="1" applyBorder="1"/>
    <xf numFmtId="43" fontId="21" fillId="0" borderId="21" xfId="3" applyFont="1" applyFill="1" applyBorder="1" applyAlignment="1">
      <alignment horizontal="left" vertical="top" indent="2"/>
    </xf>
    <xf numFmtId="43" fontId="21" fillId="0" borderId="21" xfId="3" applyFont="1" applyFill="1" applyBorder="1" applyAlignment="1">
      <alignment horizontal="left" vertical="center" indent="2"/>
    </xf>
    <xf numFmtId="3" fontId="21" fillId="0" borderId="14" xfId="2" applyNumberFormat="1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vertical="top"/>
    </xf>
    <xf numFmtId="0" fontId="0" fillId="0" borderId="0" xfId="0" applyFont="1" applyBorder="1"/>
    <xf numFmtId="0" fontId="33" fillId="0" borderId="0" xfId="0" applyFont="1" applyFill="1" applyBorder="1" applyAlignment="1" applyProtection="1">
      <alignment vertic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34" fillId="0" borderId="0" xfId="2" applyFont="1" applyFill="1" applyBorder="1"/>
    <xf numFmtId="0" fontId="34" fillId="0" borderId="0" xfId="2" applyFont="1" applyBorder="1"/>
    <xf numFmtId="43" fontId="16" fillId="0" borderId="0" xfId="5" applyFont="1" applyFill="1"/>
    <xf numFmtId="0" fontId="35" fillId="3" borderId="0" xfId="2" applyFont="1" applyFill="1"/>
  </cellXfs>
  <cellStyles count="6">
    <cellStyle name="Millares" xfId="1" builtinId="3"/>
    <cellStyle name="Millares 10" xfId="3"/>
    <cellStyle name="Millares 2 2" xfId="5"/>
    <cellStyle name="Normal" xfId="0" builtinId="0"/>
    <cellStyle name="Normal 2" xfId="2"/>
    <cellStyle name="Normal_OCT-20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1065009</xdr:colOff>
      <xdr:row>5</xdr:row>
      <xdr:rowOff>69125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95250" y="66675"/>
          <a:ext cx="1973059" cy="923200"/>
        </a:xfrm>
        <a:prstGeom prst="rect">
          <a:avLst/>
        </a:prstGeom>
      </xdr:spPr>
    </xdr:pic>
    <xdr:clientData/>
  </xdr:twoCellAnchor>
  <xdr:twoCellAnchor editAs="oneCell">
    <xdr:from>
      <xdr:col>6</xdr:col>
      <xdr:colOff>196850</xdr:colOff>
      <xdr:row>0</xdr:row>
      <xdr:rowOff>0</xdr:rowOff>
    </xdr:from>
    <xdr:to>
      <xdr:col>6</xdr:col>
      <xdr:colOff>1110658</xdr:colOff>
      <xdr:row>5</xdr:row>
      <xdr:rowOff>38500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350" y="0"/>
          <a:ext cx="913808" cy="101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R197"/>
  <sheetViews>
    <sheetView tabSelected="1" topLeftCell="A103" workbookViewId="0">
      <selection activeCell="I10" sqref="I10"/>
    </sheetView>
  </sheetViews>
  <sheetFormatPr baseColWidth="10" defaultColWidth="11.453125" defaultRowHeight="12" customHeight="1"/>
  <cols>
    <col min="1" max="1" width="15.453125" style="7" customWidth="1"/>
    <col min="2" max="2" width="17" customWidth="1"/>
    <col min="3" max="3" width="66.81640625" customWidth="1"/>
    <col min="4" max="4" width="18.1796875" customWidth="1"/>
    <col min="5" max="5" width="21.453125" customWidth="1"/>
    <col min="6" max="6" width="20.1796875" customWidth="1"/>
    <col min="7" max="7" width="18.26953125" customWidth="1"/>
    <col min="8" max="8" width="11.453125" style="7" customWidth="1"/>
    <col min="9" max="9" width="15.81640625" style="7" bestFit="1" customWidth="1"/>
    <col min="10" max="538" width="11.453125" style="7"/>
  </cols>
  <sheetData>
    <row r="1" spans="1:538" s="2" customFormat="1" ht="12" customHeight="1">
      <c r="A1" s="1"/>
      <c r="B1" s="1"/>
      <c r="C1" s="1"/>
      <c r="D1" s="1"/>
      <c r="E1" s="1"/>
      <c r="F1" s="1"/>
      <c r="G1" s="1"/>
      <c r="H1" s="1"/>
    </row>
    <row r="2" spans="1:538" s="2" customFormat="1" ht="21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538" s="2" customFormat="1" ht="21.7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538" s="4" customFormat="1" ht="14">
      <c r="A4" s="3" t="s">
        <v>2</v>
      </c>
      <c r="B4" s="3"/>
      <c r="C4" s="3"/>
      <c r="D4" s="3"/>
      <c r="E4" s="3"/>
      <c r="F4" s="3"/>
      <c r="G4" s="3"/>
      <c r="H4" s="3"/>
    </row>
    <row r="5" spans="1:538" s="4" customFormat="1" ht="7.5" customHeight="1">
      <c r="A5" s="5"/>
      <c r="B5" s="5"/>
      <c r="C5" s="5"/>
      <c r="D5" s="6"/>
      <c r="E5" s="6"/>
      <c r="F5" s="6"/>
      <c r="G5" s="6"/>
      <c r="H5" s="5"/>
    </row>
    <row r="6" spans="1:538" s="11" customFormat="1" ht="40.5" customHeight="1">
      <c r="A6" s="8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</row>
    <row r="7" spans="1:538" s="19" customFormat="1" ht="5.15" customHeight="1">
      <c r="A7" s="12"/>
      <c r="B7" s="13"/>
      <c r="C7" s="14"/>
      <c r="D7" s="15"/>
      <c r="E7" s="16"/>
      <c r="F7" s="16"/>
      <c r="G7" s="1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</row>
    <row r="8" spans="1:538" s="25" customFormat="1" ht="15.75" customHeight="1">
      <c r="A8" s="20"/>
      <c r="B8" s="20"/>
      <c r="C8" s="21" t="s">
        <v>10</v>
      </c>
      <c r="D8" s="22">
        <f t="shared" ref="D8:F8" si="0">D9+D12+D14+D17+D19+D24</f>
        <v>696167497</v>
      </c>
      <c r="E8" s="22">
        <f t="shared" si="0"/>
        <v>501183410</v>
      </c>
      <c r="F8" s="22">
        <f t="shared" si="0"/>
        <v>449041540</v>
      </c>
      <c r="G8" s="23">
        <f>SUM(D8:F8)</f>
        <v>1646392447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</row>
    <row r="9" spans="1:538" s="33" customFormat="1">
      <c r="A9" s="26"/>
      <c r="B9" s="26"/>
      <c r="C9" s="27" t="s">
        <v>11</v>
      </c>
      <c r="D9" s="28">
        <f t="shared" ref="D9:F9" si="1">SUM(D10:D11)</f>
        <v>23371909</v>
      </c>
      <c r="E9" s="29">
        <f t="shared" si="1"/>
        <v>22806819</v>
      </c>
      <c r="F9" s="29">
        <f t="shared" si="1"/>
        <v>20576212</v>
      </c>
      <c r="G9" s="30">
        <f t="shared" ref="G9:G67" si="2">SUM(D9:F9)</f>
        <v>66754940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</row>
    <row r="10" spans="1:538" s="38" customFormat="1">
      <c r="A10" s="34" t="s">
        <v>12</v>
      </c>
      <c r="B10" s="34" t="s">
        <v>13</v>
      </c>
      <c r="C10" s="35" t="s">
        <v>14</v>
      </c>
      <c r="D10" s="36">
        <v>2879359</v>
      </c>
      <c r="E10" s="37">
        <v>3559381</v>
      </c>
      <c r="F10" s="37">
        <v>3688786</v>
      </c>
      <c r="G10" s="37">
        <f t="shared" si="2"/>
        <v>10127526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</row>
    <row r="11" spans="1:538" s="38" customFormat="1">
      <c r="A11" s="34" t="s">
        <v>12</v>
      </c>
      <c r="B11" s="34" t="s">
        <v>15</v>
      </c>
      <c r="C11" s="35" t="s">
        <v>16</v>
      </c>
      <c r="D11" s="39">
        <v>20492550</v>
      </c>
      <c r="E11" s="40">
        <v>19247438</v>
      </c>
      <c r="F11" s="40">
        <v>16887426</v>
      </c>
      <c r="G11" s="40">
        <f t="shared" si="2"/>
        <v>56627414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</row>
    <row r="12" spans="1:538" s="33" customFormat="1">
      <c r="A12" s="41"/>
      <c r="B12" s="26"/>
      <c r="C12" s="27" t="s">
        <v>17</v>
      </c>
      <c r="D12" s="28">
        <f t="shared" ref="D12:F12" si="3">SUM(D13:D13)</f>
        <v>6767717</v>
      </c>
      <c r="E12" s="42">
        <f t="shared" si="3"/>
        <v>5963764</v>
      </c>
      <c r="F12" s="42">
        <f t="shared" si="3"/>
        <v>6590524</v>
      </c>
      <c r="G12" s="42">
        <f t="shared" si="2"/>
        <v>19322005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</row>
    <row r="13" spans="1:538" s="38" customFormat="1">
      <c r="A13" s="34" t="s">
        <v>12</v>
      </c>
      <c r="B13" s="34" t="s">
        <v>18</v>
      </c>
      <c r="C13" s="35" t="s">
        <v>19</v>
      </c>
      <c r="D13" s="43">
        <v>6767717</v>
      </c>
      <c r="E13" s="44">
        <v>5963764</v>
      </c>
      <c r="F13" s="44">
        <v>6590524</v>
      </c>
      <c r="G13" s="44">
        <f t="shared" si="2"/>
        <v>19322005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</row>
    <row r="14" spans="1:538" s="46" customFormat="1">
      <c r="A14" s="41"/>
      <c r="B14" s="45"/>
      <c r="C14" s="27" t="s">
        <v>20</v>
      </c>
      <c r="D14" s="28">
        <f t="shared" ref="D14:F14" si="4">D15+D16</f>
        <v>15333679</v>
      </c>
      <c r="E14" s="42">
        <f t="shared" si="4"/>
        <v>8255265</v>
      </c>
      <c r="F14" s="42">
        <f t="shared" si="4"/>
        <v>8465308</v>
      </c>
      <c r="G14" s="42">
        <f t="shared" si="2"/>
        <v>32054252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</row>
    <row r="15" spans="1:538" s="38" customFormat="1">
      <c r="A15" s="34" t="s">
        <v>12</v>
      </c>
      <c r="B15" s="34" t="s">
        <v>21</v>
      </c>
      <c r="C15" s="35" t="s">
        <v>22</v>
      </c>
      <c r="D15" s="43">
        <v>2800499</v>
      </c>
      <c r="E15" s="44">
        <v>2895633</v>
      </c>
      <c r="F15" s="44">
        <v>2607790</v>
      </c>
      <c r="G15" s="44">
        <f t="shared" si="2"/>
        <v>8303922</v>
      </c>
      <c r="H15" s="17"/>
      <c r="I15" s="4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</row>
    <row r="16" spans="1:538" s="38" customFormat="1">
      <c r="A16" s="34" t="s">
        <v>12</v>
      </c>
      <c r="B16" s="34">
        <v>1320001</v>
      </c>
      <c r="C16" s="35" t="s">
        <v>23</v>
      </c>
      <c r="D16" s="43">
        <v>12533180</v>
      </c>
      <c r="E16" s="44">
        <v>5359632</v>
      </c>
      <c r="F16" s="44">
        <v>5857518</v>
      </c>
      <c r="G16" s="44">
        <f t="shared" si="2"/>
        <v>23750330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</row>
    <row r="17" spans="1:538" s="33" customFormat="1">
      <c r="A17" s="41"/>
      <c r="B17" s="26"/>
      <c r="C17" s="27" t="s">
        <v>24</v>
      </c>
      <c r="D17" s="28">
        <f t="shared" ref="D17:F17" si="5">D18</f>
        <v>647787833</v>
      </c>
      <c r="E17" s="42">
        <f t="shared" si="5"/>
        <v>462247713</v>
      </c>
      <c r="F17" s="42">
        <f t="shared" si="5"/>
        <v>410349095</v>
      </c>
      <c r="G17" s="42">
        <f t="shared" si="2"/>
        <v>1520384641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</row>
    <row r="18" spans="1:538" s="38" customFormat="1">
      <c r="A18" s="34" t="s">
        <v>12</v>
      </c>
      <c r="B18" s="34" t="s">
        <v>25</v>
      </c>
      <c r="C18" s="35" t="s">
        <v>26</v>
      </c>
      <c r="D18" s="43">
        <v>647787833</v>
      </c>
      <c r="E18" s="44">
        <v>462247713</v>
      </c>
      <c r="F18" s="44">
        <v>410349095</v>
      </c>
      <c r="G18" s="44">
        <f t="shared" si="2"/>
        <v>1520384641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</row>
    <row r="19" spans="1:538" s="33" customFormat="1">
      <c r="A19" s="41"/>
      <c r="B19" s="48"/>
      <c r="C19" s="49" t="s">
        <v>27</v>
      </c>
      <c r="D19" s="28">
        <f t="shared" ref="D19:F19" si="6">SUM(D20:D23)</f>
        <v>2698369</v>
      </c>
      <c r="E19" s="42">
        <f t="shared" si="6"/>
        <v>1819489</v>
      </c>
      <c r="F19" s="42">
        <f t="shared" si="6"/>
        <v>2943988</v>
      </c>
      <c r="G19" s="42">
        <f t="shared" si="2"/>
        <v>7461846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</row>
    <row r="20" spans="1:538" s="38" customFormat="1">
      <c r="A20" s="34" t="s">
        <v>12</v>
      </c>
      <c r="B20" s="34" t="s">
        <v>28</v>
      </c>
      <c r="C20" s="50" t="s">
        <v>29</v>
      </c>
      <c r="D20" s="43">
        <v>2278454</v>
      </c>
      <c r="E20" s="44">
        <v>1501922</v>
      </c>
      <c r="F20" s="44">
        <v>2271010</v>
      </c>
      <c r="G20" s="44">
        <f t="shared" si="2"/>
        <v>6051386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</row>
    <row r="21" spans="1:538" s="38" customFormat="1">
      <c r="A21" s="34" t="s">
        <v>12</v>
      </c>
      <c r="B21" s="34" t="s">
        <v>30</v>
      </c>
      <c r="C21" s="50" t="s">
        <v>31</v>
      </c>
      <c r="D21" s="43">
        <v>357997</v>
      </c>
      <c r="E21" s="44">
        <v>258589</v>
      </c>
      <c r="F21" s="44">
        <v>563009</v>
      </c>
      <c r="G21" s="44">
        <f t="shared" si="2"/>
        <v>1179595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</row>
    <row r="22" spans="1:538" s="38" customFormat="1">
      <c r="A22" s="34" t="s">
        <v>12</v>
      </c>
      <c r="B22" s="34" t="s">
        <v>32</v>
      </c>
      <c r="C22" s="50" t="s">
        <v>33</v>
      </c>
      <c r="D22" s="43">
        <v>179</v>
      </c>
      <c r="E22" s="44">
        <v>0</v>
      </c>
      <c r="F22" s="44">
        <v>0</v>
      </c>
      <c r="G22" s="44">
        <f t="shared" si="2"/>
        <v>179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</row>
    <row r="23" spans="1:538" s="38" customFormat="1">
      <c r="A23" s="34" t="s">
        <v>12</v>
      </c>
      <c r="B23" s="34" t="s">
        <v>34</v>
      </c>
      <c r="C23" s="50" t="s">
        <v>35</v>
      </c>
      <c r="D23" s="43">
        <v>61739</v>
      </c>
      <c r="E23" s="44">
        <v>58978</v>
      </c>
      <c r="F23" s="44">
        <v>109969</v>
      </c>
      <c r="G23" s="44">
        <f t="shared" si="2"/>
        <v>230686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</row>
    <row r="24" spans="1:538" s="56" customFormat="1" ht="32.25" customHeight="1">
      <c r="A24" s="51"/>
      <c r="B24" s="51"/>
      <c r="C24" s="52" t="s">
        <v>36</v>
      </c>
      <c r="D24" s="53">
        <f t="shared" ref="D24:F24" si="7">SUM(D25)</f>
        <v>207990</v>
      </c>
      <c r="E24" s="54">
        <f t="shared" si="7"/>
        <v>90360</v>
      </c>
      <c r="F24" s="54">
        <f t="shared" si="7"/>
        <v>116413</v>
      </c>
      <c r="G24" s="54">
        <f t="shared" si="2"/>
        <v>414763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  <c r="LI24" s="55"/>
      <c r="LJ24" s="55"/>
      <c r="LK24" s="55"/>
      <c r="LL24" s="55"/>
      <c r="LM24" s="55"/>
      <c r="LN24" s="55"/>
      <c r="LO24" s="55"/>
      <c r="LP24" s="55"/>
      <c r="LQ24" s="55"/>
      <c r="LR24" s="55"/>
      <c r="LS24" s="55"/>
      <c r="LT24" s="55"/>
      <c r="LU24" s="55"/>
      <c r="LV24" s="55"/>
      <c r="LW24" s="55"/>
      <c r="LX24" s="55"/>
      <c r="LY24" s="55"/>
      <c r="LZ24" s="55"/>
      <c r="MA24" s="55"/>
      <c r="MB24" s="55"/>
      <c r="MC24" s="55"/>
      <c r="MD24" s="55"/>
      <c r="ME24" s="55"/>
      <c r="MF24" s="55"/>
      <c r="MG24" s="55"/>
      <c r="MH24" s="55"/>
      <c r="MI24" s="55"/>
      <c r="MJ24" s="55"/>
      <c r="MK24" s="55"/>
      <c r="ML24" s="55"/>
      <c r="MM24" s="55"/>
      <c r="MN24" s="55"/>
      <c r="MO24" s="55"/>
      <c r="MP24" s="55"/>
      <c r="MQ24" s="55"/>
      <c r="MR24" s="55"/>
      <c r="MS24" s="55"/>
      <c r="MT24" s="55"/>
      <c r="MU24" s="55"/>
      <c r="MV24" s="55"/>
      <c r="MW24" s="55"/>
      <c r="MX24" s="55"/>
      <c r="MY24" s="55"/>
      <c r="MZ24" s="55"/>
      <c r="NA24" s="55"/>
      <c r="NB24" s="55"/>
      <c r="NC24" s="55"/>
      <c r="ND24" s="55"/>
      <c r="NE24" s="55"/>
      <c r="NF24" s="55"/>
      <c r="NG24" s="55"/>
      <c r="NH24" s="55"/>
      <c r="NI24" s="55"/>
      <c r="NJ24" s="55"/>
      <c r="NK24" s="55"/>
      <c r="NL24" s="55"/>
      <c r="NM24" s="55"/>
      <c r="NN24" s="55"/>
      <c r="NO24" s="55"/>
      <c r="NP24" s="55"/>
      <c r="NQ24" s="55"/>
      <c r="NR24" s="55"/>
      <c r="NS24" s="55"/>
      <c r="NT24" s="55"/>
      <c r="NU24" s="55"/>
      <c r="NV24" s="55"/>
      <c r="NW24" s="55"/>
      <c r="NX24" s="55"/>
      <c r="NY24" s="55"/>
      <c r="NZ24" s="55"/>
      <c r="OA24" s="55"/>
      <c r="OB24" s="55"/>
      <c r="OC24" s="55"/>
      <c r="OD24" s="55"/>
      <c r="OE24" s="55"/>
      <c r="OF24" s="55"/>
      <c r="OG24" s="55"/>
      <c r="OH24" s="55"/>
      <c r="OI24" s="55"/>
      <c r="OJ24" s="55"/>
      <c r="OK24" s="55"/>
      <c r="OL24" s="55"/>
      <c r="OM24" s="55"/>
      <c r="ON24" s="55"/>
      <c r="OO24" s="55"/>
      <c r="OP24" s="55"/>
      <c r="OQ24" s="55"/>
      <c r="OR24" s="55"/>
      <c r="OS24" s="55"/>
      <c r="OT24" s="55"/>
      <c r="OU24" s="55"/>
      <c r="OV24" s="55"/>
      <c r="OW24" s="55"/>
      <c r="OX24" s="55"/>
      <c r="OY24" s="55"/>
      <c r="OZ24" s="55"/>
      <c r="PA24" s="55"/>
      <c r="PB24" s="55"/>
      <c r="PC24" s="55"/>
      <c r="PD24" s="55"/>
      <c r="PE24" s="55"/>
      <c r="PF24" s="55"/>
      <c r="PG24" s="55"/>
      <c r="PH24" s="55"/>
      <c r="PI24" s="55"/>
      <c r="PJ24" s="55"/>
      <c r="PK24" s="55"/>
      <c r="PL24" s="55"/>
      <c r="PM24" s="55"/>
      <c r="PN24" s="55"/>
      <c r="PO24" s="55"/>
      <c r="PP24" s="55"/>
      <c r="PQ24" s="55"/>
      <c r="PR24" s="55"/>
      <c r="PS24" s="55"/>
      <c r="PT24" s="55"/>
      <c r="PU24" s="55"/>
      <c r="PV24" s="55"/>
      <c r="PW24" s="55"/>
      <c r="PX24" s="55"/>
      <c r="PY24" s="55"/>
      <c r="PZ24" s="55"/>
      <c r="QA24" s="55"/>
      <c r="QB24" s="55"/>
      <c r="QC24" s="55"/>
      <c r="QD24" s="55"/>
      <c r="QE24" s="55"/>
      <c r="QF24" s="55"/>
      <c r="QG24" s="55"/>
      <c r="QH24" s="55"/>
      <c r="QI24" s="55"/>
      <c r="QJ24" s="55"/>
      <c r="QK24" s="55"/>
      <c r="QL24" s="55"/>
      <c r="QM24" s="55"/>
      <c r="QN24" s="55"/>
      <c r="QO24" s="55"/>
      <c r="QP24" s="55"/>
      <c r="QQ24" s="55"/>
      <c r="QR24" s="55"/>
      <c r="QS24" s="55"/>
      <c r="QT24" s="55"/>
      <c r="QU24" s="55"/>
      <c r="QV24" s="55"/>
      <c r="QW24" s="55"/>
      <c r="QX24" s="55"/>
      <c r="QY24" s="55"/>
      <c r="QZ24" s="55"/>
      <c r="RA24" s="55"/>
      <c r="RB24" s="55"/>
      <c r="RC24" s="55"/>
      <c r="RD24" s="55"/>
      <c r="RE24" s="55"/>
      <c r="RF24" s="55"/>
      <c r="RG24" s="55"/>
      <c r="RH24" s="55"/>
      <c r="RI24" s="55"/>
      <c r="RJ24" s="55"/>
      <c r="RK24" s="55"/>
      <c r="RL24" s="55"/>
      <c r="RM24" s="55"/>
      <c r="RN24" s="55"/>
      <c r="RO24" s="55"/>
      <c r="RP24" s="55"/>
      <c r="RQ24" s="55"/>
      <c r="RR24" s="55"/>
      <c r="RS24" s="55"/>
      <c r="RT24" s="55"/>
      <c r="RU24" s="55"/>
      <c r="RV24" s="55"/>
      <c r="RW24" s="55"/>
      <c r="RX24" s="55"/>
      <c r="RY24" s="55"/>
      <c r="RZ24" s="55"/>
      <c r="SA24" s="55"/>
      <c r="SB24" s="55"/>
      <c r="SC24" s="55"/>
      <c r="SD24" s="55"/>
      <c r="SE24" s="55"/>
      <c r="SF24" s="55"/>
      <c r="SG24" s="55"/>
      <c r="SH24" s="55"/>
      <c r="SI24" s="55"/>
      <c r="SJ24" s="55"/>
      <c r="SK24" s="55"/>
      <c r="SL24" s="55"/>
      <c r="SM24" s="55"/>
      <c r="SN24" s="55"/>
      <c r="SO24" s="55"/>
      <c r="SP24" s="55"/>
      <c r="SQ24" s="55"/>
      <c r="SR24" s="55"/>
      <c r="SS24" s="55"/>
      <c r="ST24" s="55"/>
      <c r="SU24" s="55"/>
      <c r="SV24" s="55"/>
      <c r="SW24" s="55"/>
      <c r="SX24" s="55"/>
      <c r="SY24" s="55"/>
      <c r="SZ24" s="55"/>
      <c r="TA24" s="55"/>
      <c r="TB24" s="55"/>
      <c r="TC24" s="55"/>
      <c r="TD24" s="55"/>
      <c r="TE24" s="55"/>
      <c r="TF24" s="55"/>
      <c r="TG24" s="55"/>
      <c r="TH24" s="55"/>
      <c r="TI24" s="55"/>
      <c r="TJ24" s="55"/>
      <c r="TK24" s="55"/>
      <c r="TL24" s="55"/>
      <c r="TM24" s="55"/>
      <c r="TN24" s="55"/>
      <c r="TO24" s="55"/>
      <c r="TP24" s="55"/>
      <c r="TQ24" s="55"/>
      <c r="TR24" s="55"/>
    </row>
    <row r="25" spans="1:538" s="38" customFormat="1">
      <c r="A25" s="34" t="s">
        <v>12</v>
      </c>
      <c r="B25" s="34">
        <v>1910002</v>
      </c>
      <c r="C25" s="50" t="s">
        <v>37</v>
      </c>
      <c r="D25" s="43">
        <v>207990</v>
      </c>
      <c r="E25" s="44">
        <v>90360</v>
      </c>
      <c r="F25" s="44">
        <v>116413</v>
      </c>
      <c r="G25" s="44">
        <f t="shared" si="2"/>
        <v>414763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</row>
    <row r="26" spans="1:538" s="25" customFormat="1" ht="13">
      <c r="A26" s="20"/>
      <c r="B26" s="20"/>
      <c r="C26" s="21" t="s">
        <v>38</v>
      </c>
      <c r="D26" s="57">
        <f>SUM(D27+D41+D43)</f>
        <v>531530110</v>
      </c>
      <c r="E26" s="58">
        <f>SUM(E27+E41+E43)</f>
        <v>338403996</v>
      </c>
      <c r="F26" s="58">
        <f>SUM(F27+F41+F43)</f>
        <v>407577378</v>
      </c>
      <c r="G26" s="58">
        <f>SUM(D26:F26)</f>
        <v>1277511484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</row>
    <row r="27" spans="1:538" s="33" customFormat="1">
      <c r="A27" s="26"/>
      <c r="B27" s="26"/>
      <c r="C27" s="59" t="s">
        <v>39</v>
      </c>
      <c r="D27" s="60">
        <f>SUM(D28:D40)</f>
        <v>522474371</v>
      </c>
      <c r="E27" s="61">
        <f>SUM(E28:E40)</f>
        <v>332737073</v>
      </c>
      <c r="F27" s="61">
        <f>SUM(F28:F40)</f>
        <v>399616101</v>
      </c>
      <c r="G27" s="61">
        <f t="shared" si="2"/>
        <v>1254827545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</row>
    <row r="28" spans="1:538" s="38" customFormat="1">
      <c r="A28" s="34" t="s">
        <v>12</v>
      </c>
      <c r="B28" s="34" t="s">
        <v>40</v>
      </c>
      <c r="C28" s="35" t="s">
        <v>41</v>
      </c>
      <c r="D28" s="43">
        <v>1630683</v>
      </c>
      <c r="E28" s="44">
        <v>5296229</v>
      </c>
      <c r="F28" s="44">
        <v>2372232</v>
      </c>
      <c r="G28" s="44">
        <f t="shared" si="2"/>
        <v>9299144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</row>
    <row r="29" spans="1:538" s="38" customFormat="1">
      <c r="A29" s="34" t="s">
        <v>12</v>
      </c>
      <c r="B29" s="34" t="s">
        <v>42</v>
      </c>
      <c r="C29" s="35" t="s">
        <v>43</v>
      </c>
      <c r="D29" s="43">
        <v>12797861</v>
      </c>
      <c r="E29" s="44">
        <v>13284688</v>
      </c>
      <c r="F29" s="44">
        <v>14050524</v>
      </c>
      <c r="G29" s="44">
        <f t="shared" si="2"/>
        <v>40133073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</row>
    <row r="30" spans="1:538" s="38" customFormat="1">
      <c r="A30" s="34" t="s">
        <v>12</v>
      </c>
      <c r="B30" s="34" t="s">
        <v>44</v>
      </c>
      <c r="C30" s="35" t="s">
        <v>45</v>
      </c>
      <c r="D30" s="43">
        <v>32209350</v>
      </c>
      <c r="E30" s="44">
        <v>31311820</v>
      </c>
      <c r="F30" s="44">
        <v>35473015</v>
      </c>
      <c r="G30" s="44">
        <f t="shared" si="2"/>
        <v>98994185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</row>
    <row r="31" spans="1:538" s="38" customFormat="1">
      <c r="A31" s="34" t="s">
        <v>12</v>
      </c>
      <c r="B31" s="34" t="s">
        <v>46</v>
      </c>
      <c r="C31" s="35" t="s">
        <v>47</v>
      </c>
      <c r="D31" s="43">
        <v>822882</v>
      </c>
      <c r="E31" s="44">
        <v>671696</v>
      </c>
      <c r="F31" s="44">
        <v>1035001</v>
      </c>
      <c r="G31" s="44">
        <f t="shared" si="2"/>
        <v>2529579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</row>
    <row r="32" spans="1:538" s="38" customFormat="1">
      <c r="A32" s="34" t="s">
        <v>12</v>
      </c>
      <c r="B32" s="34" t="s">
        <v>48</v>
      </c>
      <c r="C32" s="35" t="s">
        <v>49</v>
      </c>
      <c r="D32" s="43">
        <v>595673</v>
      </c>
      <c r="E32" s="44">
        <v>1469913</v>
      </c>
      <c r="F32" s="44">
        <v>2659662</v>
      </c>
      <c r="G32" s="44">
        <f t="shared" si="2"/>
        <v>4725248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</row>
    <row r="33" spans="1:538" s="38" customFormat="1">
      <c r="A33" s="34" t="s">
        <v>12</v>
      </c>
      <c r="B33" s="34" t="s">
        <v>50</v>
      </c>
      <c r="C33" s="35" t="s">
        <v>51</v>
      </c>
      <c r="D33" s="43">
        <v>196090</v>
      </c>
      <c r="E33" s="44">
        <v>213357</v>
      </c>
      <c r="F33" s="44">
        <v>238411</v>
      </c>
      <c r="G33" s="44">
        <f t="shared" si="2"/>
        <v>647858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</row>
    <row r="34" spans="1:538" s="17" customFormat="1">
      <c r="A34" s="34" t="s">
        <v>12</v>
      </c>
      <c r="B34" s="34" t="s">
        <v>52</v>
      </c>
      <c r="C34" s="35" t="s">
        <v>53</v>
      </c>
      <c r="D34" s="43">
        <v>336569520</v>
      </c>
      <c r="E34" s="44">
        <v>182845350</v>
      </c>
      <c r="F34" s="44">
        <v>233433372</v>
      </c>
      <c r="G34" s="44">
        <f t="shared" si="2"/>
        <v>752848242</v>
      </c>
    </row>
    <row r="35" spans="1:538" s="17" customFormat="1">
      <c r="A35" s="34" t="s">
        <v>12</v>
      </c>
      <c r="B35" s="34" t="s">
        <v>54</v>
      </c>
      <c r="C35" s="35" t="s">
        <v>55</v>
      </c>
      <c r="D35" s="43">
        <v>561719</v>
      </c>
      <c r="E35" s="44">
        <v>701684</v>
      </c>
      <c r="F35" s="44">
        <v>1641738</v>
      </c>
      <c r="G35" s="44">
        <f t="shared" si="2"/>
        <v>2905141</v>
      </c>
    </row>
    <row r="36" spans="1:538" s="63" customFormat="1">
      <c r="A36" s="34" t="s">
        <v>12</v>
      </c>
      <c r="B36" s="34" t="s">
        <v>56</v>
      </c>
      <c r="C36" s="35" t="s">
        <v>57</v>
      </c>
      <c r="D36" s="43">
        <v>34804</v>
      </c>
      <c r="E36" s="44">
        <v>51870</v>
      </c>
      <c r="F36" s="44">
        <v>103740</v>
      </c>
      <c r="G36" s="44">
        <f t="shared" si="2"/>
        <v>190414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  <c r="JP36" s="62"/>
      <c r="JQ36" s="62"/>
      <c r="JR36" s="62"/>
      <c r="JS36" s="62"/>
      <c r="JT36" s="62"/>
      <c r="JU36" s="62"/>
      <c r="JV36" s="62"/>
      <c r="JW36" s="62"/>
      <c r="JX36" s="62"/>
      <c r="JY36" s="62"/>
      <c r="JZ36" s="62"/>
      <c r="KA36" s="62"/>
      <c r="KB36" s="62"/>
      <c r="KC36" s="62"/>
      <c r="KD36" s="62"/>
      <c r="KE36" s="62"/>
      <c r="KF36" s="62"/>
      <c r="KG36" s="62"/>
      <c r="KH36" s="62"/>
      <c r="KI36" s="62"/>
      <c r="KJ36" s="62"/>
      <c r="KK36" s="62"/>
      <c r="KL36" s="62"/>
      <c r="KM36" s="62"/>
      <c r="KN36" s="62"/>
      <c r="KO36" s="62"/>
      <c r="KP36" s="62"/>
      <c r="KQ36" s="62"/>
      <c r="KR36" s="62"/>
      <c r="KS36" s="62"/>
      <c r="KT36" s="62"/>
      <c r="KU36" s="62"/>
      <c r="KV36" s="62"/>
      <c r="KW36" s="62"/>
      <c r="KX36" s="62"/>
      <c r="KY36" s="62"/>
      <c r="KZ36" s="62"/>
      <c r="LA36" s="62"/>
      <c r="LB36" s="62"/>
      <c r="LC36" s="62"/>
      <c r="LD36" s="62"/>
      <c r="LE36" s="62"/>
      <c r="LF36" s="62"/>
      <c r="LG36" s="62"/>
      <c r="LH36" s="62"/>
      <c r="LI36" s="62"/>
      <c r="LJ36" s="62"/>
      <c r="LK36" s="62"/>
      <c r="LL36" s="62"/>
      <c r="LM36" s="62"/>
      <c r="LN36" s="62"/>
      <c r="LO36" s="62"/>
      <c r="LP36" s="62"/>
      <c r="LQ36" s="62"/>
      <c r="LR36" s="62"/>
      <c r="LS36" s="62"/>
      <c r="LT36" s="62"/>
      <c r="LU36" s="62"/>
      <c r="LV36" s="62"/>
      <c r="LW36" s="62"/>
      <c r="LX36" s="62"/>
      <c r="LY36" s="62"/>
      <c r="LZ36" s="62"/>
      <c r="MA36" s="62"/>
      <c r="MB36" s="62"/>
      <c r="MC36" s="62"/>
      <c r="MD36" s="62"/>
      <c r="ME36" s="62"/>
      <c r="MF36" s="62"/>
      <c r="MG36" s="62"/>
      <c r="MH36" s="62"/>
      <c r="MI36" s="62"/>
      <c r="MJ36" s="62"/>
      <c r="MK36" s="62"/>
      <c r="ML36" s="62"/>
      <c r="MM36" s="62"/>
      <c r="MN36" s="62"/>
      <c r="MO36" s="62"/>
      <c r="MP36" s="62"/>
      <c r="MQ36" s="62"/>
      <c r="MR36" s="62"/>
      <c r="MS36" s="62"/>
      <c r="MT36" s="62"/>
      <c r="MU36" s="62"/>
      <c r="MV36" s="62"/>
      <c r="MW36" s="62"/>
      <c r="MX36" s="62"/>
      <c r="MY36" s="62"/>
      <c r="MZ36" s="62"/>
      <c r="NA36" s="62"/>
      <c r="NB36" s="62"/>
      <c r="NC36" s="62"/>
      <c r="ND36" s="62"/>
      <c r="NE36" s="62"/>
      <c r="NF36" s="62"/>
      <c r="NG36" s="62"/>
      <c r="NH36" s="62"/>
      <c r="NI36" s="62"/>
      <c r="NJ36" s="62"/>
      <c r="NK36" s="62"/>
      <c r="NL36" s="62"/>
      <c r="NM36" s="62"/>
      <c r="NN36" s="62"/>
      <c r="NO36" s="62"/>
      <c r="NP36" s="62"/>
      <c r="NQ36" s="62"/>
      <c r="NR36" s="62"/>
      <c r="NS36" s="62"/>
      <c r="NT36" s="62"/>
      <c r="NU36" s="62"/>
      <c r="NV36" s="62"/>
      <c r="NW36" s="62"/>
      <c r="NX36" s="62"/>
      <c r="NY36" s="62"/>
      <c r="NZ36" s="62"/>
      <c r="OA36" s="62"/>
      <c r="OB36" s="62"/>
      <c r="OC36" s="62"/>
      <c r="OD36" s="62"/>
      <c r="OE36" s="62"/>
      <c r="OF36" s="62"/>
      <c r="OG36" s="62"/>
      <c r="OH36" s="62"/>
      <c r="OI36" s="62"/>
      <c r="OJ36" s="62"/>
      <c r="OK36" s="62"/>
      <c r="OL36" s="62"/>
      <c r="OM36" s="62"/>
      <c r="ON36" s="62"/>
      <c r="OO36" s="62"/>
      <c r="OP36" s="62"/>
      <c r="OQ36" s="62"/>
      <c r="OR36" s="62"/>
      <c r="OS36" s="62"/>
      <c r="OT36" s="62"/>
      <c r="OU36" s="62"/>
      <c r="OV36" s="62"/>
      <c r="OW36" s="62"/>
      <c r="OX36" s="62"/>
      <c r="OY36" s="62"/>
      <c r="OZ36" s="62"/>
      <c r="PA36" s="62"/>
      <c r="PB36" s="62"/>
      <c r="PC36" s="62"/>
      <c r="PD36" s="62"/>
      <c r="PE36" s="62"/>
      <c r="PF36" s="62"/>
      <c r="PG36" s="62"/>
      <c r="PH36" s="62"/>
      <c r="PI36" s="62"/>
      <c r="PJ36" s="62"/>
      <c r="PK36" s="62"/>
      <c r="PL36" s="62"/>
      <c r="PM36" s="62"/>
      <c r="PN36" s="62"/>
      <c r="PO36" s="62"/>
      <c r="PP36" s="62"/>
      <c r="PQ36" s="62"/>
      <c r="PR36" s="62"/>
      <c r="PS36" s="62"/>
      <c r="PT36" s="62"/>
      <c r="PU36" s="62"/>
      <c r="PV36" s="62"/>
      <c r="PW36" s="62"/>
      <c r="PX36" s="62"/>
      <c r="PY36" s="62"/>
      <c r="PZ36" s="62"/>
      <c r="QA36" s="62"/>
      <c r="QB36" s="62"/>
      <c r="QC36" s="62"/>
      <c r="QD36" s="62"/>
      <c r="QE36" s="62"/>
      <c r="QF36" s="62"/>
      <c r="QG36" s="62"/>
      <c r="QH36" s="62"/>
      <c r="QI36" s="62"/>
      <c r="QJ36" s="62"/>
      <c r="QK36" s="62"/>
      <c r="QL36" s="62"/>
      <c r="QM36" s="62"/>
      <c r="QN36" s="62"/>
      <c r="QO36" s="62"/>
      <c r="QP36" s="62"/>
      <c r="QQ36" s="62"/>
      <c r="QR36" s="62"/>
      <c r="QS36" s="62"/>
      <c r="QT36" s="62"/>
      <c r="QU36" s="62"/>
      <c r="QV36" s="62"/>
      <c r="QW36" s="62"/>
      <c r="QX36" s="62"/>
      <c r="QY36" s="62"/>
      <c r="QZ36" s="62"/>
      <c r="RA36" s="62"/>
      <c r="RB36" s="62"/>
      <c r="RC36" s="62"/>
      <c r="RD36" s="62"/>
      <c r="RE36" s="62"/>
      <c r="RF36" s="62"/>
      <c r="RG36" s="62"/>
      <c r="RH36" s="62"/>
      <c r="RI36" s="62"/>
      <c r="RJ36" s="62"/>
      <c r="RK36" s="62"/>
      <c r="RL36" s="62"/>
      <c r="RM36" s="62"/>
      <c r="RN36" s="62"/>
      <c r="RO36" s="62"/>
      <c r="RP36" s="62"/>
      <c r="RQ36" s="62"/>
      <c r="RR36" s="62"/>
      <c r="RS36" s="62"/>
      <c r="RT36" s="62"/>
      <c r="RU36" s="62"/>
      <c r="RV36" s="62"/>
      <c r="RW36" s="62"/>
      <c r="RX36" s="62"/>
      <c r="RY36" s="62"/>
      <c r="RZ36" s="62"/>
      <c r="SA36" s="62"/>
      <c r="SB36" s="62"/>
      <c r="SC36" s="62"/>
      <c r="SD36" s="62"/>
      <c r="SE36" s="62"/>
      <c r="SF36" s="62"/>
      <c r="SG36" s="62"/>
      <c r="SH36" s="62"/>
      <c r="SI36" s="62"/>
      <c r="SJ36" s="62"/>
      <c r="SK36" s="62"/>
      <c r="SL36" s="62"/>
      <c r="SM36" s="62"/>
      <c r="SN36" s="62"/>
      <c r="SO36" s="62"/>
      <c r="SP36" s="62"/>
      <c r="SQ36" s="62"/>
      <c r="SR36" s="62"/>
      <c r="SS36" s="62"/>
      <c r="ST36" s="62"/>
      <c r="SU36" s="62"/>
      <c r="SV36" s="62"/>
      <c r="SW36" s="62"/>
      <c r="SX36" s="62"/>
      <c r="SY36" s="62"/>
      <c r="SZ36" s="62"/>
      <c r="TA36" s="62"/>
      <c r="TB36" s="62"/>
      <c r="TC36" s="62"/>
      <c r="TD36" s="62"/>
      <c r="TE36" s="62"/>
      <c r="TF36" s="62"/>
      <c r="TG36" s="62"/>
      <c r="TH36" s="62"/>
      <c r="TI36" s="62"/>
      <c r="TJ36" s="62"/>
      <c r="TK36" s="62"/>
      <c r="TL36" s="62"/>
      <c r="TM36" s="62"/>
      <c r="TN36" s="62"/>
      <c r="TO36" s="62"/>
      <c r="TP36" s="62"/>
      <c r="TQ36" s="62"/>
      <c r="TR36" s="62"/>
    </row>
    <row r="37" spans="1:538" s="38" customFormat="1">
      <c r="A37" s="34" t="s">
        <v>12</v>
      </c>
      <c r="B37" s="34" t="s">
        <v>58</v>
      </c>
      <c r="C37" s="35" t="s">
        <v>59</v>
      </c>
      <c r="D37" s="43">
        <v>89900017</v>
      </c>
      <c r="E37" s="44">
        <v>48508631</v>
      </c>
      <c r="F37" s="44">
        <v>82994880</v>
      </c>
      <c r="G37" s="44">
        <f t="shared" si="2"/>
        <v>221403528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</row>
    <row r="38" spans="1:538" s="17" customFormat="1">
      <c r="A38" s="34" t="s">
        <v>12</v>
      </c>
      <c r="B38" s="34">
        <v>4313001</v>
      </c>
      <c r="C38" s="35" t="s">
        <v>60</v>
      </c>
      <c r="D38" s="43">
        <v>46347196</v>
      </c>
      <c r="E38" s="44">
        <v>46640609</v>
      </c>
      <c r="F38" s="44">
        <v>25203561</v>
      </c>
      <c r="G38" s="44">
        <f t="shared" si="2"/>
        <v>118191366</v>
      </c>
    </row>
    <row r="39" spans="1:538" s="17" customFormat="1">
      <c r="A39" s="34" t="s">
        <v>12</v>
      </c>
      <c r="B39" s="34">
        <v>4314001</v>
      </c>
      <c r="C39" s="35" t="s">
        <v>61</v>
      </c>
      <c r="D39" s="43">
        <v>270859</v>
      </c>
      <c r="E39" s="44">
        <v>1058148</v>
      </c>
      <c r="F39" s="44">
        <v>0</v>
      </c>
      <c r="G39" s="44">
        <f t="shared" si="2"/>
        <v>1329007</v>
      </c>
    </row>
    <row r="40" spans="1:538" s="17" customFormat="1">
      <c r="A40" s="34" t="s">
        <v>12</v>
      </c>
      <c r="B40" s="34" t="s">
        <v>62</v>
      </c>
      <c r="C40" s="35" t="s">
        <v>63</v>
      </c>
      <c r="D40" s="43">
        <v>537717</v>
      </c>
      <c r="E40" s="44">
        <v>683078</v>
      </c>
      <c r="F40" s="44">
        <v>409965</v>
      </c>
      <c r="G40" s="44">
        <f t="shared" si="2"/>
        <v>1630760</v>
      </c>
    </row>
    <row r="41" spans="1:538" s="31" customFormat="1">
      <c r="A41" s="45"/>
      <c r="B41" s="45"/>
      <c r="C41" s="27" t="s">
        <v>64</v>
      </c>
      <c r="D41" s="64">
        <f t="shared" ref="D41:F41" si="8">D42</f>
        <v>1958100</v>
      </c>
      <c r="E41" s="65">
        <f t="shared" si="8"/>
        <v>0</v>
      </c>
      <c r="F41" s="65">
        <f t="shared" si="8"/>
        <v>0</v>
      </c>
      <c r="G41" s="65">
        <f t="shared" si="2"/>
        <v>1958100</v>
      </c>
    </row>
    <row r="42" spans="1:538" s="17" customFormat="1">
      <c r="A42" s="34" t="s">
        <v>12</v>
      </c>
      <c r="B42" s="34">
        <v>4410001</v>
      </c>
      <c r="C42" s="35" t="s">
        <v>65</v>
      </c>
      <c r="D42" s="43">
        <v>1958100</v>
      </c>
      <c r="E42" s="44">
        <v>0</v>
      </c>
      <c r="F42" s="44">
        <v>0</v>
      </c>
      <c r="G42" s="44">
        <f t="shared" si="2"/>
        <v>1958100</v>
      </c>
    </row>
    <row r="43" spans="1:538" s="33" customFormat="1">
      <c r="A43" s="66"/>
      <c r="B43" s="67"/>
      <c r="C43" s="68" t="s">
        <v>66</v>
      </c>
      <c r="D43" s="64">
        <f t="shared" ref="D43:F43" si="9">SUM(D44:D47)</f>
        <v>7097639</v>
      </c>
      <c r="E43" s="65">
        <f t="shared" si="9"/>
        <v>5666923</v>
      </c>
      <c r="F43" s="65">
        <f t="shared" si="9"/>
        <v>7961277</v>
      </c>
      <c r="G43" s="65">
        <f t="shared" si="2"/>
        <v>20725839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32"/>
      <c r="LZ43" s="32"/>
      <c r="MA43" s="32"/>
      <c r="MB43" s="32"/>
      <c r="MC43" s="32"/>
      <c r="MD43" s="32"/>
      <c r="ME43" s="32"/>
      <c r="MF43" s="32"/>
      <c r="MG43" s="32"/>
      <c r="MH43" s="32"/>
      <c r="MI43" s="32"/>
      <c r="MJ43" s="32"/>
      <c r="MK43" s="32"/>
      <c r="ML43" s="32"/>
      <c r="MM43" s="32"/>
      <c r="MN43" s="32"/>
      <c r="MO43" s="32"/>
      <c r="MP43" s="32"/>
      <c r="MQ43" s="32"/>
      <c r="MR43" s="32"/>
      <c r="MS43" s="32"/>
      <c r="MT43" s="32"/>
      <c r="MU43" s="32"/>
      <c r="MV43" s="32"/>
      <c r="MW43" s="32"/>
      <c r="MX43" s="32"/>
      <c r="MY43" s="32"/>
      <c r="MZ43" s="32"/>
      <c r="NA43" s="32"/>
      <c r="NB43" s="32"/>
      <c r="NC43" s="32"/>
      <c r="ND43" s="32"/>
      <c r="NE43" s="32"/>
      <c r="NF43" s="32"/>
      <c r="NG43" s="32"/>
      <c r="NH43" s="32"/>
      <c r="NI43" s="32"/>
      <c r="NJ43" s="32"/>
      <c r="NK43" s="32"/>
      <c r="NL43" s="32"/>
      <c r="NM43" s="32"/>
      <c r="NN43" s="32"/>
      <c r="NO43" s="32"/>
      <c r="NP43" s="32"/>
      <c r="NQ43" s="32"/>
      <c r="NR43" s="32"/>
      <c r="NS43" s="32"/>
      <c r="NT43" s="32"/>
      <c r="NU43" s="32"/>
      <c r="NV43" s="32"/>
      <c r="NW43" s="32"/>
      <c r="NX43" s="32"/>
      <c r="NY43" s="32"/>
      <c r="NZ43" s="32"/>
      <c r="OA43" s="32"/>
      <c r="OB43" s="32"/>
      <c r="OC43" s="32"/>
      <c r="OD43" s="32"/>
      <c r="OE43" s="32"/>
      <c r="OF43" s="32"/>
      <c r="OG43" s="32"/>
      <c r="OH43" s="32"/>
      <c r="OI43" s="32"/>
      <c r="OJ43" s="32"/>
      <c r="OK43" s="32"/>
      <c r="OL43" s="32"/>
      <c r="OM43" s="32"/>
      <c r="ON43" s="32"/>
      <c r="OO43" s="32"/>
      <c r="OP43" s="32"/>
      <c r="OQ43" s="32"/>
      <c r="OR43" s="32"/>
      <c r="OS43" s="32"/>
      <c r="OT43" s="32"/>
      <c r="OU43" s="32"/>
      <c r="OV43" s="32"/>
      <c r="OW43" s="32"/>
      <c r="OX43" s="32"/>
      <c r="OY43" s="32"/>
      <c r="OZ43" s="32"/>
      <c r="PA43" s="32"/>
      <c r="PB43" s="32"/>
      <c r="PC43" s="32"/>
      <c r="PD43" s="32"/>
      <c r="PE43" s="32"/>
      <c r="PF43" s="32"/>
      <c r="PG43" s="32"/>
      <c r="PH43" s="32"/>
      <c r="PI43" s="32"/>
      <c r="PJ43" s="32"/>
      <c r="PK43" s="32"/>
      <c r="PL43" s="32"/>
      <c r="PM43" s="32"/>
      <c r="PN43" s="32"/>
      <c r="PO43" s="32"/>
      <c r="PP43" s="32"/>
      <c r="PQ43" s="32"/>
      <c r="PR43" s="32"/>
      <c r="PS43" s="32"/>
      <c r="PT43" s="32"/>
      <c r="PU43" s="32"/>
      <c r="PV43" s="32"/>
      <c r="PW43" s="32"/>
      <c r="PX43" s="32"/>
      <c r="PY43" s="32"/>
      <c r="PZ43" s="32"/>
      <c r="QA43" s="32"/>
      <c r="QB43" s="32"/>
      <c r="QC43" s="32"/>
      <c r="QD43" s="32"/>
      <c r="QE43" s="32"/>
      <c r="QF43" s="32"/>
      <c r="QG43" s="32"/>
      <c r="QH43" s="32"/>
      <c r="QI43" s="32"/>
      <c r="QJ43" s="32"/>
      <c r="QK43" s="32"/>
      <c r="QL43" s="32"/>
      <c r="QM43" s="32"/>
      <c r="QN43" s="32"/>
      <c r="QO43" s="32"/>
      <c r="QP43" s="32"/>
      <c r="QQ43" s="32"/>
      <c r="QR43" s="32"/>
      <c r="QS43" s="32"/>
      <c r="QT43" s="32"/>
      <c r="QU43" s="32"/>
      <c r="QV43" s="32"/>
      <c r="QW43" s="32"/>
      <c r="QX43" s="32"/>
      <c r="QY43" s="32"/>
      <c r="QZ43" s="32"/>
      <c r="RA43" s="32"/>
      <c r="RB43" s="32"/>
      <c r="RC43" s="32"/>
      <c r="RD43" s="32"/>
      <c r="RE43" s="32"/>
      <c r="RF43" s="32"/>
      <c r="RG43" s="32"/>
      <c r="RH43" s="32"/>
      <c r="RI43" s="32"/>
      <c r="RJ43" s="32"/>
      <c r="RK43" s="32"/>
      <c r="RL43" s="32"/>
      <c r="RM43" s="32"/>
      <c r="RN43" s="32"/>
      <c r="RO43" s="32"/>
      <c r="RP43" s="32"/>
      <c r="RQ43" s="32"/>
      <c r="RR43" s="32"/>
      <c r="RS43" s="32"/>
      <c r="RT43" s="32"/>
      <c r="RU43" s="32"/>
      <c r="RV43" s="32"/>
      <c r="RW43" s="32"/>
      <c r="RX43" s="32"/>
      <c r="RY43" s="32"/>
      <c r="RZ43" s="32"/>
      <c r="SA43" s="32"/>
      <c r="SB43" s="32"/>
      <c r="SC43" s="32"/>
      <c r="SD43" s="32"/>
      <c r="SE43" s="32"/>
      <c r="SF43" s="32"/>
      <c r="SG43" s="32"/>
      <c r="SH43" s="32"/>
      <c r="SI43" s="32"/>
      <c r="SJ43" s="32"/>
      <c r="SK43" s="32"/>
      <c r="SL43" s="32"/>
      <c r="SM43" s="32"/>
      <c r="SN43" s="32"/>
      <c r="SO43" s="32"/>
      <c r="SP43" s="32"/>
      <c r="SQ43" s="32"/>
      <c r="SR43" s="32"/>
      <c r="SS43" s="32"/>
      <c r="ST43" s="32"/>
      <c r="SU43" s="32"/>
      <c r="SV43" s="32"/>
      <c r="SW43" s="32"/>
      <c r="SX43" s="32"/>
      <c r="SY43" s="32"/>
      <c r="SZ43" s="32"/>
      <c r="TA43" s="32"/>
      <c r="TB43" s="32"/>
      <c r="TC43" s="32"/>
      <c r="TD43" s="32"/>
      <c r="TE43" s="32"/>
      <c r="TF43" s="32"/>
      <c r="TG43" s="32"/>
      <c r="TH43" s="32"/>
      <c r="TI43" s="32"/>
      <c r="TJ43" s="32"/>
      <c r="TK43" s="32"/>
      <c r="TL43" s="32"/>
      <c r="TM43" s="32"/>
      <c r="TN43" s="32"/>
      <c r="TO43" s="32"/>
      <c r="TP43" s="32"/>
      <c r="TQ43" s="32"/>
      <c r="TR43" s="32"/>
    </row>
    <row r="44" spans="1:538" s="38" customFormat="1">
      <c r="A44" s="34" t="s">
        <v>12</v>
      </c>
      <c r="B44" s="34" t="s">
        <v>67</v>
      </c>
      <c r="C44" s="35" t="s">
        <v>68</v>
      </c>
      <c r="D44" s="43">
        <v>4601755</v>
      </c>
      <c r="E44" s="44">
        <v>3205943</v>
      </c>
      <c r="F44" s="44">
        <v>4522124</v>
      </c>
      <c r="G44" s="44">
        <f t="shared" si="2"/>
        <v>12329822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</row>
    <row r="45" spans="1:538" s="38" customFormat="1">
      <c r="A45" s="34" t="s">
        <v>12</v>
      </c>
      <c r="B45" s="34" t="s">
        <v>69</v>
      </c>
      <c r="C45" s="35" t="s">
        <v>70</v>
      </c>
      <c r="D45" s="43">
        <v>2467753</v>
      </c>
      <c r="E45" s="44">
        <v>2394825</v>
      </c>
      <c r="F45" s="44">
        <v>3407014</v>
      </c>
      <c r="G45" s="44">
        <f t="shared" si="2"/>
        <v>8269592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</row>
    <row r="46" spans="1:538" s="38" customFormat="1">
      <c r="A46" s="34" t="s">
        <v>12</v>
      </c>
      <c r="B46" s="34" t="s">
        <v>71</v>
      </c>
      <c r="C46" s="35" t="s">
        <v>72</v>
      </c>
      <c r="D46" s="43">
        <v>5707</v>
      </c>
      <c r="E46" s="44">
        <v>51478</v>
      </c>
      <c r="F46" s="44">
        <v>14336</v>
      </c>
      <c r="G46" s="44">
        <f t="shared" si="2"/>
        <v>71521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</row>
    <row r="47" spans="1:538" s="38" customFormat="1">
      <c r="A47" s="34" t="s">
        <v>12</v>
      </c>
      <c r="B47" s="34" t="s">
        <v>73</v>
      </c>
      <c r="C47" s="35" t="s">
        <v>74</v>
      </c>
      <c r="D47" s="43">
        <v>22424</v>
      </c>
      <c r="E47" s="44">
        <v>14677</v>
      </c>
      <c r="F47" s="44">
        <v>17803</v>
      </c>
      <c r="G47" s="44">
        <f t="shared" si="2"/>
        <v>54904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</row>
    <row r="48" spans="1:538" s="25" customFormat="1" ht="13">
      <c r="A48" s="20"/>
      <c r="B48" s="20"/>
      <c r="C48" s="21" t="s">
        <v>75</v>
      </c>
      <c r="D48" s="57">
        <f>SUM(D49)</f>
        <v>19966647</v>
      </c>
      <c r="E48" s="58">
        <f t="shared" ref="E48:F48" si="10">SUM(E49)</f>
        <v>31221691</v>
      </c>
      <c r="F48" s="58">
        <f t="shared" si="10"/>
        <v>43800513</v>
      </c>
      <c r="G48" s="58">
        <f t="shared" si="2"/>
        <v>94988851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</row>
    <row r="49" spans="1:538" s="33" customFormat="1">
      <c r="A49" s="67"/>
      <c r="B49" s="67"/>
      <c r="C49" s="68" t="s">
        <v>76</v>
      </c>
      <c r="D49" s="69">
        <f t="shared" ref="D49:F49" si="11">SUM(D50:D53)</f>
        <v>19966647</v>
      </c>
      <c r="E49" s="70">
        <f t="shared" si="11"/>
        <v>31221691</v>
      </c>
      <c r="F49" s="70">
        <f t="shared" si="11"/>
        <v>43800513</v>
      </c>
      <c r="G49" s="70">
        <f t="shared" si="2"/>
        <v>94988851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</row>
    <row r="50" spans="1:538" s="17" customFormat="1">
      <c r="A50" s="34" t="s">
        <v>77</v>
      </c>
      <c r="B50" s="34" t="s">
        <v>78</v>
      </c>
      <c r="C50" s="35" t="s">
        <v>79</v>
      </c>
      <c r="D50" s="43">
        <v>9822702</v>
      </c>
      <c r="E50" s="44">
        <v>21963181</v>
      </c>
      <c r="F50" s="44">
        <v>33289172</v>
      </c>
      <c r="G50" s="44">
        <f t="shared" si="2"/>
        <v>65075055</v>
      </c>
    </row>
    <row r="51" spans="1:538" s="17" customFormat="1">
      <c r="A51" s="34" t="s">
        <v>77</v>
      </c>
      <c r="B51" s="34" t="s">
        <v>80</v>
      </c>
      <c r="C51" s="35" t="s">
        <v>81</v>
      </c>
      <c r="D51" s="43">
        <v>2175672</v>
      </c>
      <c r="E51" s="44">
        <v>2086935</v>
      </c>
      <c r="F51" s="44">
        <v>3291354</v>
      </c>
      <c r="G51" s="44">
        <f t="shared" si="2"/>
        <v>7553961</v>
      </c>
    </row>
    <row r="52" spans="1:538" s="17" customFormat="1">
      <c r="A52" s="34" t="s">
        <v>12</v>
      </c>
      <c r="B52" s="34">
        <v>5111001</v>
      </c>
      <c r="C52" s="35" t="s">
        <v>82</v>
      </c>
      <c r="D52" s="43">
        <v>65831</v>
      </c>
      <c r="E52" s="44">
        <v>180209</v>
      </c>
      <c r="F52" s="44">
        <v>216840</v>
      </c>
      <c r="G52" s="44">
        <f t="shared" si="2"/>
        <v>462880</v>
      </c>
    </row>
    <row r="53" spans="1:538" s="38" customFormat="1">
      <c r="A53" s="34" t="s">
        <v>77</v>
      </c>
      <c r="B53" s="34">
        <v>5112002</v>
      </c>
      <c r="C53" s="35" t="s">
        <v>83</v>
      </c>
      <c r="D53" s="43">
        <v>7902442</v>
      </c>
      <c r="E53" s="44">
        <v>6991366</v>
      </c>
      <c r="F53" s="44">
        <v>7003147</v>
      </c>
      <c r="G53" s="44">
        <f t="shared" si="2"/>
        <v>21896955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</row>
    <row r="54" spans="1:538" s="25" customFormat="1" ht="13">
      <c r="A54" s="20"/>
      <c r="B54" s="20"/>
      <c r="C54" s="21" t="s">
        <v>84</v>
      </c>
      <c r="D54" s="57">
        <f>D55</f>
        <v>30961454.219999999</v>
      </c>
      <c r="E54" s="58">
        <f t="shared" ref="E54:F54" si="12">E55</f>
        <v>26665204.050000001</v>
      </c>
      <c r="F54" s="58">
        <f t="shared" si="12"/>
        <v>30986896.960000001</v>
      </c>
      <c r="G54" s="58">
        <f t="shared" si="2"/>
        <v>88613555.229999989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</row>
    <row r="55" spans="1:538" s="33" customFormat="1">
      <c r="A55" s="71"/>
      <c r="B55" s="71"/>
      <c r="C55" s="72" t="s">
        <v>85</v>
      </c>
      <c r="D55" s="69">
        <f>D56+D61</f>
        <v>30961454.219999999</v>
      </c>
      <c r="E55" s="70">
        <f>E56+E61</f>
        <v>26665204.050000001</v>
      </c>
      <c r="F55" s="70">
        <f>F56+F61</f>
        <v>30986896.960000001</v>
      </c>
      <c r="G55" s="70">
        <f t="shared" si="2"/>
        <v>88613555.229999989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  <c r="IW55" s="32"/>
      <c r="IX55" s="32"/>
      <c r="IY55" s="32"/>
      <c r="IZ55" s="32"/>
      <c r="JA55" s="32"/>
      <c r="JB55" s="32"/>
      <c r="JC55" s="32"/>
      <c r="JD55" s="32"/>
      <c r="JE55" s="32"/>
      <c r="JF55" s="32"/>
      <c r="JG55" s="32"/>
      <c r="JH55" s="32"/>
      <c r="JI55" s="32"/>
      <c r="JJ55" s="32"/>
      <c r="JK55" s="32"/>
      <c r="JL55" s="32"/>
      <c r="JM55" s="32"/>
      <c r="JN55" s="32"/>
      <c r="JO55" s="32"/>
      <c r="JP55" s="32"/>
      <c r="JQ55" s="32"/>
      <c r="JR55" s="32"/>
      <c r="JS55" s="32"/>
      <c r="JT55" s="32"/>
      <c r="JU55" s="32"/>
      <c r="JV55" s="32"/>
      <c r="JW55" s="32"/>
      <c r="JX55" s="32"/>
      <c r="JY55" s="32"/>
      <c r="JZ55" s="32"/>
      <c r="KA55" s="32"/>
      <c r="KB55" s="32"/>
      <c r="KC55" s="32"/>
      <c r="KD55" s="32"/>
      <c r="KE55" s="32"/>
      <c r="KF55" s="32"/>
      <c r="KG55" s="32"/>
      <c r="KH55" s="32"/>
      <c r="KI55" s="32"/>
      <c r="KJ55" s="32"/>
      <c r="KK55" s="32"/>
      <c r="KL55" s="32"/>
      <c r="KM55" s="32"/>
      <c r="KN55" s="32"/>
      <c r="KO55" s="32"/>
      <c r="KP55" s="32"/>
      <c r="KQ55" s="32"/>
      <c r="KR55" s="32"/>
      <c r="KS55" s="32"/>
      <c r="KT55" s="32"/>
      <c r="KU55" s="32"/>
      <c r="KV55" s="32"/>
      <c r="KW55" s="32"/>
      <c r="KX55" s="32"/>
      <c r="KY55" s="32"/>
      <c r="KZ55" s="32"/>
      <c r="LA55" s="32"/>
      <c r="LB55" s="32"/>
      <c r="LC55" s="32"/>
      <c r="LD55" s="32"/>
      <c r="LE55" s="32"/>
      <c r="LF55" s="32"/>
      <c r="LG55" s="32"/>
      <c r="LH55" s="32"/>
      <c r="LI55" s="32"/>
      <c r="LJ55" s="32"/>
      <c r="LK55" s="32"/>
      <c r="LL55" s="32"/>
      <c r="LM55" s="32"/>
      <c r="LN55" s="32"/>
      <c r="LO55" s="32"/>
      <c r="LP55" s="32"/>
      <c r="LQ55" s="32"/>
      <c r="LR55" s="32"/>
      <c r="LS55" s="32"/>
      <c r="LT55" s="32"/>
      <c r="LU55" s="32"/>
      <c r="LV55" s="32"/>
      <c r="LW55" s="32"/>
      <c r="LX55" s="32"/>
      <c r="LY55" s="32"/>
      <c r="LZ55" s="32"/>
      <c r="MA55" s="32"/>
      <c r="MB55" s="32"/>
      <c r="MC55" s="32"/>
      <c r="MD55" s="32"/>
      <c r="ME55" s="32"/>
      <c r="MF55" s="32"/>
      <c r="MG55" s="32"/>
      <c r="MH55" s="32"/>
      <c r="MI55" s="32"/>
      <c r="MJ55" s="32"/>
      <c r="MK55" s="32"/>
      <c r="ML55" s="32"/>
      <c r="MM55" s="32"/>
      <c r="MN55" s="32"/>
      <c r="MO55" s="32"/>
      <c r="MP55" s="32"/>
      <c r="MQ55" s="32"/>
      <c r="MR55" s="32"/>
      <c r="MS55" s="32"/>
      <c r="MT55" s="32"/>
      <c r="MU55" s="32"/>
      <c r="MV55" s="32"/>
      <c r="MW55" s="32"/>
      <c r="MX55" s="32"/>
      <c r="MY55" s="32"/>
      <c r="MZ55" s="32"/>
      <c r="NA55" s="32"/>
      <c r="NB55" s="32"/>
      <c r="NC55" s="32"/>
      <c r="ND55" s="32"/>
      <c r="NE55" s="32"/>
      <c r="NF55" s="32"/>
      <c r="NG55" s="32"/>
      <c r="NH55" s="32"/>
      <c r="NI55" s="32"/>
      <c r="NJ55" s="32"/>
      <c r="NK55" s="32"/>
      <c r="NL55" s="32"/>
      <c r="NM55" s="32"/>
      <c r="NN55" s="32"/>
      <c r="NO55" s="32"/>
      <c r="NP55" s="32"/>
      <c r="NQ55" s="32"/>
      <c r="NR55" s="32"/>
      <c r="NS55" s="32"/>
      <c r="NT55" s="32"/>
      <c r="NU55" s="32"/>
      <c r="NV55" s="32"/>
      <c r="NW55" s="32"/>
      <c r="NX55" s="32"/>
      <c r="NY55" s="32"/>
      <c r="NZ55" s="32"/>
      <c r="OA55" s="32"/>
      <c r="OB55" s="32"/>
      <c r="OC55" s="32"/>
      <c r="OD55" s="32"/>
      <c r="OE55" s="32"/>
      <c r="OF55" s="32"/>
      <c r="OG55" s="32"/>
      <c r="OH55" s="32"/>
      <c r="OI55" s="32"/>
      <c r="OJ55" s="32"/>
      <c r="OK55" s="32"/>
      <c r="OL55" s="32"/>
      <c r="OM55" s="32"/>
      <c r="ON55" s="32"/>
      <c r="OO55" s="32"/>
      <c r="OP55" s="32"/>
      <c r="OQ55" s="32"/>
      <c r="OR55" s="32"/>
      <c r="OS55" s="32"/>
      <c r="OT55" s="32"/>
      <c r="OU55" s="32"/>
      <c r="OV55" s="32"/>
      <c r="OW55" s="32"/>
      <c r="OX55" s="32"/>
      <c r="OY55" s="32"/>
      <c r="OZ55" s="32"/>
      <c r="PA55" s="32"/>
      <c r="PB55" s="32"/>
      <c r="PC55" s="32"/>
      <c r="PD55" s="32"/>
      <c r="PE55" s="32"/>
      <c r="PF55" s="32"/>
      <c r="PG55" s="32"/>
      <c r="PH55" s="32"/>
      <c r="PI55" s="32"/>
      <c r="PJ55" s="32"/>
      <c r="PK55" s="32"/>
      <c r="PL55" s="32"/>
      <c r="PM55" s="32"/>
      <c r="PN55" s="32"/>
      <c r="PO55" s="32"/>
      <c r="PP55" s="32"/>
      <c r="PQ55" s="32"/>
      <c r="PR55" s="32"/>
      <c r="PS55" s="32"/>
      <c r="PT55" s="32"/>
      <c r="PU55" s="32"/>
      <c r="PV55" s="32"/>
      <c r="PW55" s="32"/>
      <c r="PX55" s="32"/>
      <c r="PY55" s="32"/>
      <c r="PZ55" s="32"/>
      <c r="QA55" s="32"/>
      <c r="QB55" s="32"/>
      <c r="QC55" s="32"/>
      <c r="QD55" s="32"/>
      <c r="QE55" s="32"/>
      <c r="QF55" s="32"/>
      <c r="QG55" s="32"/>
      <c r="QH55" s="32"/>
      <c r="QI55" s="32"/>
      <c r="QJ55" s="32"/>
      <c r="QK55" s="32"/>
      <c r="QL55" s="32"/>
      <c r="QM55" s="32"/>
      <c r="QN55" s="32"/>
      <c r="QO55" s="32"/>
      <c r="QP55" s="32"/>
      <c r="QQ55" s="32"/>
      <c r="QR55" s="32"/>
      <c r="QS55" s="32"/>
      <c r="QT55" s="32"/>
      <c r="QU55" s="32"/>
      <c r="QV55" s="32"/>
      <c r="QW55" s="32"/>
      <c r="QX55" s="32"/>
      <c r="QY55" s="32"/>
      <c r="QZ55" s="32"/>
      <c r="RA55" s="32"/>
      <c r="RB55" s="32"/>
      <c r="RC55" s="32"/>
      <c r="RD55" s="32"/>
      <c r="RE55" s="32"/>
      <c r="RF55" s="32"/>
      <c r="RG55" s="32"/>
      <c r="RH55" s="32"/>
      <c r="RI55" s="32"/>
      <c r="RJ55" s="32"/>
      <c r="RK55" s="32"/>
      <c r="RL55" s="32"/>
      <c r="RM55" s="32"/>
      <c r="RN55" s="32"/>
      <c r="RO55" s="32"/>
      <c r="RP55" s="32"/>
      <c r="RQ55" s="32"/>
      <c r="RR55" s="32"/>
      <c r="RS55" s="32"/>
      <c r="RT55" s="32"/>
      <c r="RU55" s="32"/>
      <c r="RV55" s="32"/>
      <c r="RW55" s="32"/>
      <c r="RX55" s="32"/>
      <c r="RY55" s="32"/>
      <c r="RZ55" s="32"/>
      <c r="SA55" s="32"/>
      <c r="SB55" s="32"/>
      <c r="SC55" s="32"/>
      <c r="SD55" s="32"/>
      <c r="SE55" s="32"/>
      <c r="SF55" s="32"/>
      <c r="SG55" s="32"/>
      <c r="SH55" s="32"/>
      <c r="SI55" s="32"/>
      <c r="SJ55" s="32"/>
      <c r="SK55" s="32"/>
      <c r="SL55" s="32"/>
      <c r="SM55" s="32"/>
      <c r="SN55" s="32"/>
      <c r="SO55" s="32"/>
      <c r="SP55" s="32"/>
      <c r="SQ55" s="32"/>
      <c r="SR55" s="32"/>
      <c r="SS55" s="32"/>
      <c r="ST55" s="32"/>
      <c r="SU55" s="32"/>
      <c r="SV55" s="32"/>
      <c r="SW55" s="32"/>
      <c r="SX55" s="32"/>
      <c r="SY55" s="32"/>
      <c r="SZ55" s="32"/>
      <c r="TA55" s="32"/>
      <c r="TB55" s="32"/>
      <c r="TC55" s="32"/>
      <c r="TD55" s="32"/>
      <c r="TE55" s="32"/>
      <c r="TF55" s="32"/>
      <c r="TG55" s="32"/>
      <c r="TH55" s="32"/>
      <c r="TI55" s="32"/>
      <c r="TJ55" s="32"/>
      <c r="TK55" s="32"/>
      <c r="TL55" s="32"/>
      <c r="TM55" s="32"/>
      <c r="TN55" s="32"/>
      <c r="TO55" s="32"/>
      <c r="TP55" s="32"/>
      <c r="TQ55" s="32"/>
      <c r="TR55" s="32"/>
    </row>
    <row r="56" spans="1:538" s="77" customFormat="1">
      <c r="A56" s="73"/>
      <c r="B56" s="73"/>
      <c r="C56" s="74" t="s">
        <v>86</v>
      </c>
      <c r="D56" s="75">
        <f>SUM(D57:D60)</f>
        <v>30850708.219999999</v>
      </c>
      <c r="E56" s="75">
        <f t="shared" ref="E56:F56" si="13">SUM(E57:E60)</f>
        <v>26565302.050000001</v>
      </c>
      <c r="F56" s="75">
        <f t="shared" si="13"/>
        <v>30895081.960000001</v>
      </c>
      <c r="G56" s="44">
        <f t="shared" si="2"/>
        <v>88311092.229999989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/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6"/>
      <c r="PB56" s="76"/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/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/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/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6"/>
      <c r="RB56" s="76"/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/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/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/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6"/>
      <c r="TB56" s="76"/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/>
      <c r="TN56" s="76"/>
      <c r="TO56" s="76"/>
      <c r="TP56" s="76"/>
      <c r="TQ56" s="76"/>
      <c r="TR56" s="76"/>
    </row>
    <row r="57" spans="1:538" s="78" customFormat="1">
      <c r="A57" s="34" t="s">
        <v>12</v>
      </c>
      <c r="B57" s="34" t="s">
        <v>87</v>
      </c>
      <c r="C57" s="35" t="s">
        <v>88</v>
      </c>
      <c r="D57" s="43">
        <v>4039549</v>
      </c>
      <c r="E57" s="44">
        <v>4396181</v>
      </c>
      <c r="F57" s="44">
        <v>5071713</v>
      </c>
      <c r="G57" s="44">
        <f t="shared" si="2"/>
        <v>13507443</v>
      </c>
    </row>
    <row r="58" spans="1:538" s="78" customFormat="1">
      <c r="A58" s="34" t="s">
        <v>89</v>
      </c>
      <c r="B58" s="34" t="s">
        <v>87</v>
      </c>
      <c r="C58" s="35" t="s">
        <v>90</v>
      </c>
      <c r="D58" s="43">
        <v>352989</v>
      </c>
      <c r="E58" s="44">
        <v>398755</v>
      </c>
      <c r="F58" s="44">
        <v>317090</v>
      </c>
      <c r="G58" s="44">
        <f t="shared" si="2"/>
        <v>1068834</v>
      </c>
    </row>
    <row r="59" spans="1:538" s="78" customFormat="1">
      <c r="A59" s="34" t="s">
        <v>12</v>
      </c>
      <c r="B59" s="34" t="s">
        <v>87</v>
      </c>
      <c r="C59" s="35" t="s">
        <v>91</v>
      </c>
      <c r="D59" s="43">
        <v>1417062</v>
      </c>
      <c r="E59" s="44">
        <v>1616632</v>
      </c>
      <c r="F59" s="44">
        <v>2274535</v>
      </c>
      <c r="G59" s="44">
        <f t="shared" si="2"/>
        <v>5308229</v>
      </c>
    </row>
    <row r="60" spans="1:538" s="79" customFormat="1">
      <c r="A60" s="34" t="s">
        <v>92</v>
      </c>
      <c r="B60" s="34" t="s">
        <v>93</v>
      </c>
      <c r="C60" s="35" t="s">
        <v>94</v>
      </c>
      <c r="D60" s="43">
        <f>5508320.29+19532787.93</f>
        <v>25041108.219999999</v>
      </c>
      <c r="E60" s="44">
        <f>848974.57+19304759.48</f>
        <v>20153734.050000001</v>
      </c>
      <c r="F60" s="44">
        <f>990282.67+22241461.29</f>
        <v>23231743.960000001</v>
      </c>
      <c r="G60" s="44">
        <f t="shared" si="2"/>
        <v>68426586.229999989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  <c r="IW60" s="78"/>
      <c r="IX60" s="78"/>
      <c r="IY60" s="78"/>
      <c r="IZ60" s="78"/>
      <c r="JA60" s="78"/>
      <c r="JB60" s="78"/>
      <c r="JC60" s="78"/>
      <c r="JD60" s="78"/>
      <c r="JE60" s="78"/>
      <c r="JF60" s="78"/>
      <c r="JG60" s="78"/>
      <c r="JH60" s="78"/>
      <c r="JI60" s="78"/>
      <c r="JJ60" s="78"/>
      <c r="JK60" s="78"/>
      <c r="JL60" s="78"/>
      <c r="JM60" s="78"/>
      <c r="JN60" s="78"/>
      <c r="JO60" s="78"/>
      <c r="JP60" s="78"/>
      <c r="JQ60" s="78"/>
      <c r="JR60" s="78"/>
      <c r="JS60" s="78"/>
      <c r="JT60" s="78"/>
      <c r="JU60" s="78"/>
      <c r="JV60" s="78"/>
      <c r="JW60" s="78"/>
      <c r="JX60" s="78"/>
      <c r="JY60" s="78"/>
      <c r="JZ60" s="78"/>
      <c r="KA60" s="78"/>
      <c r="KB60" s="78"/>
      <c r="KC60" s="78"/>
      <c r="KD60" s="78"/>
      <c r="KE60" s="78"/>
      <c r="KF60" s="78"/>
      <c r="KG60" s="78"/>
      <c r="KH60" s="78"/>
      <c r="KI60" s="78"/>
      <c r="KJ60" s="78"/>
      <c r="KK60" s="78"/>
      <c r="KL60" s="78"/>
      <c r="KM60" s="78"/>
      <c r="KN60" s="78"/>
      <c r="KO60" s="78"/>
      <c r="KP60" s="78"/>
      <c r="KQ60" s="78"/>
      <c r="KR60" s="78"/>
      <c r="KS60" s="78"/>
      <c r="KT60" s="78"/>
      <c r="KU60" s="78"/>
      <c r="KV60" s="78"/>
      <c r="KW60" s="78"/>
      <c r="KX60" s="78"/>
      <c r="KY60" s="78"/>
      <c r="KZ60" s="78"/>
      <c r="LA60" s="78"/>
      <c r="LB60" s="78"/>
      <c r="LC60" s="78"/>
      <c r="LD60" s="78"/>
      <c r="LE60" s="78"/>
      <c r="LF60" s="78"/>
      <c r="LG60" s="78"/>
      <c r="LH60" s="78"/>
      <c r="LI60" s="78"/>
      <c r="LJ60" s="78"/>
      <c r="LK60" s="78"/>
      <c r="LL60" s="78"/>
      <c r="LM60" s="78"/>
      <c r="LN60" s="78"/>
      <c r="LO60" s="78"/>
      <c r="LP60" s="78"/>
      <c r="LQ60" s="78"/>
      <c r="LR60" s="78"/>
      <c r="LS60" s="78"/>
      <c r="LT60" s="78"/>
      <c r="LU60" s="78"/>
      <c r="LV60" s="78"/>
      <c r="LW60" s="78"/>
      <c r="LX60" s="78"/>
      <c r="LY60" s="78"/>
      <c r="LZ60" s="78"/>
      <c r="MA60" s="78"/>
      <c r="MB60" s="78"/>
      <c r="MC60" s="78"/>
      <c r="MD60" s="78"/>
      <c r="ME60" s="78"/>
      <c r="MF60" s="78"/>
      <c r="MG60" s="78"/>
      <c r="MH60" s="78"/>
      <c r="MI60" s="78"/>
      <c r="MJ60" s="78"/>
      <c r="MK60" s="78"/>
      <c r="ML60" s="78"/>
      <c r="MM60" s="78"/>
      <c r="MN60" s="78"/>
      <c r="MO60" s="78"/>
      <c r="MP60" s="78"/>
      <c r="MQ60" s="78"/>
      <c r="MR60" s="78"/>
      <c r="MS60" s="78"/>
      <c r="MT60" s="78"/>
      <c r="MU60" s="78"/>
      <c r="MV60" s="78"/>
      <c r="MW60" s="78"/>
      <c r="MX60" s="78"/>
      <c r="MY60" s="78"/>
      <c r="MZ60" s="78"/>
      <c r="NA60" s="78"/>
      <c r="NB60" s="78"/>
      <c r="NC60" s="78"/>
      <c r="ND60" s="78"/>
      <c r="NE60" s="78"/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8"/>
      <c r="NR60" s="78"/>
      <c r="NS60" s="78"/>
      <c r="NT60" s="78"/>
      <c r="NU60" s="78"/>
      <c r="NV60" s="78"/>
      <c r="NW60" s="78"/>
      <c r="NX60" s="78"/>
      <c r="NY60" s="78"/>
      <c r="NZ60" s="78"/>
      <c r="OA60" s="78"/>
      <c r="OB60" s="78"/>
      <c r="OC60" s="78"/>
      <c r="OD60" s="78"/>
      <c r="OE60" s="78"/>
      <c r="OF60" s="78"/>
      <c r="OG60" s="78"/>
      <c r="OH60" s="78"/>
      <c r="OI60" s="78"/>
      <c r="OJ60" s="78"/>
      <c r="OK60" s="78"/>
      <c r="OL60" s="78"/>
      <c r="OM60" s="78"/>
      <c r="ON60" s="78"/>
      <c r="OO60" s="78"/>
      <c r="OP60" s="78"/>
      <c r="OQ60" s="78"/>
      <c r="OR60" s="78"/>
      <c r="OS60" s="78"/>
      <c r="OT60" s="78"/>
      <c r="OU60" s="78"/>
      <c r="OV60" s="78"/>
      <c r="OW60" s="78"/>
      <c r="OX60" s="78"/>
      <c r="OY60" s="78"/>
      <c r="OZ60" s="78"/>
      <c r="PA60" s="78"/>
      <c r="PB60" s="78"/>
      <c r="PC60" s="78"/>
      <c r="PD60" s="78"/>
      <c r="PE60" s="78"/>
      <c r="PF60" s="78"/>
      <c r="PG60" s="78"/>
      <c r="PH60" s="78"/>
      <c r="PI60" s="78"/>
      <c r="PJ60" s="78"/>
      <c r="PK60" s="78"/>
      <c r="PL60" s="78"/>
      <c r="PM60" s="78"/>
      <c r="PN60" s="78"/>
      <c r="PO60" s="78"/>
      <c r="PP60" s="78"/>
      <c r="PQ60" s="78"/>
      <c r="PR60" s="78"/>
      <c r="PS60" s="78"/>
      <c r="PT60" s="78"/>
      <c r="PU60" s="78"/>
      <c r="PV60" s="78"/>
      <c r="PW60" s="78"/>
      <c r="PX60" s="78"/>
      <c r="PY60" s="78"/>
      <c r="PZ60" s="78"/>
      <c r="QA60" s="78"/>
      <c r="QB60" s="78"/>
      <c r="QC60" s="78"/>
      <c r="QD60" s="78"/>
      <c r="QE60" s="78"/>
      <c r="QF60" s="78"/>
      <c r="QG60" s="78"/>
      <c r="QH60" s="78"/>
      <c r="QI60" s="78"/>
      <c r="QJ60" s="78"/>
      <c r="QK60" s="78"/>
      <c r="QL60" s="78"/>
      <c r="QM60" s="78"/>
      <c r="QN60" s="78"/>
      <c r="QO60" s="78"/>
      <c r="QP60" s="78"/>
      <c r="QQ60" s="78"/>
      <c r="QR60" s="78"/>
      <c r="QS60" s="78"/>
      <c r="QT60" s="78"/>
      <c r="QU60" s="78"/>
      <c r="QV60" s="78"/>
      <c r="QW60" s="78"/>
      <c r="QX60" s="78"/>
      <c r="QY60" s="78"/>
      <c r="QZ60" s="78"/>
      <c r="RA60" s="78"/>
      <c r="RB60" s="78"/>
      <c r="RC60" s="78"/>
      <c r="RD60" s="78"/>
      <c r="RE60" s="78"/>
      <c r="RF60" s="78"/>
      <c r="RG60" s="78"/>
      <c r="RH60" s="78"/>
      <c r="RI60" s="78"/>
      <c r="RJ60" s="78"/>
      <c r="RK60" s="78"/>
      <c r="RL60" s="78"/>
      <c r="RM60" s="78"/>
      <c r="RN60" s="78"/>
      <c r="RO60" s="78"/>
      <c r="RP60" s="78"/>
      <c r="RQ60" s="78"/>
      <c r="RR60" s="78"/>
      <c r="RS60" s="78"/>
      <c r="RT60" s="78"/>
      <c r="RU60" s="78"/>
      <c r="RV60" s="78"/>
      <c r="RW60" s="78"/>
      <c r="RX60" s="78"/>
      <c r="RY60" s="78"/>
      <c r="RZ60" s="78"/>
      <c r="SA60" s="78"/>
      <c r="SB60" s="78"/>
      <c r="SC60" s="78"/>
      <c r="SD60" s="78"/>
      <c r="SE60" s="78"/>
      <c r="SF60" s="78"/>
      <c r="SG60" s="78"/>
      <c r="SH60" s="78"/>
      <c r="SI60" s="78"/>
      <c r="SJ60" s="78"/>
      <c r="SK60" s="78"/>
      <c r="SL60" s="78"/>
      <c r="SM60" s="78"/>
      <c r="SN60" s="78"/>
      <c r="SO60" s="78"/>
      <c r="SP60" s="78"/>
      <c r="SQ60" s="78"/>
      <c r="SR60" s="78"/>
      <c r="SS60" s="78"/>
      <c r="ST60" s="78"/>
      <c r="SU60" s="78"/>
      <c r="SV60" s="78"/>
      <c r="SW60" s="78"/>
      <c r="SX60" s="78"/>
      <c r="SY60" s="78"/>
      <c r="SZ60" s="78"/>
      <c r="TA60" s="78"/>
      <c r="TB60" s="78"/>
      <c r="TC60" s="78"/>
      <c r="TD60" s="78"/>
      <c r="TE60" s="78"/>
      <c r="TF60" s="78"/>
      <c r="TG60" s="78"/>
      <c r="TH60" s="78"/>
      <c r="TI60" s="78"/>
      <c r="TJ60" s="78"/>
      <c r="TK60" s="78"/>
      <c r="TL60" s="78"/>
      <c r="TM60" s="78"/>
      <c r="TN60" s="78"/>
      <c r="TO60" s="78"/>
      <c r="TP60" s="78"/>
      <c r="TQ60" s="78"/>
      <c r="TR60" s="78"/>
    </row>
    <row r="61" spans="1:538" s="76" customFormat="1">
      <c r="A61" s="66"/>
      <c r="B61" s="66"/>
      <c r="C61" s="80" t="s">
        <v>66</v>
      </c>
      <c r="D61" s="69">
        <f>D62+D64+D66</f>
        <v>110746</v>
      </c>
      <c r="E61" s="70">
        <f t="shared" ref="E61:F61" si="14">E62+E64+E66</f>
        <v>99902</v>
      </c>
      <c r="F61" s="70">
        <f t="shared" si="14"/>
        <v>91815</v>
      </c>
      <c r="G61" s="70">
        <f t="shared" si="2"/>
        <v>302463</v>
      </c>
    </row>
    <row r="62" spans="1:538" s="77" customFormat="1">
      <c r="A62" s="66"/>
      <c r="B62" s="66"/>
      <c r="C62" s="81" t="s">
        <v>95</v>
      </c>
      <c r="D62" s="82">
        <f t="shared" ref="D62:F62" si="15">SUM(D63:D63)</f>
        <v>16016</v>
      </c>
      <c r="E62" s="83">
        <f t="shared" si="15"/>
        <v>14955</v>
      </c>
      <c r="F62" s="83">
        <f t="shared" si="15"/>
        <v>24047</v>
      </c>
      <c r="G62" s="83">
        <f t="shared" si="2"/>
        <v>55018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  <c r="SU62" s="76"/>
      <c r="SV62" s="76"/>
      <c r="SW62" s="76"/>
      <c r="SX62" s="76"/>
      <c r="SY62" s="76"/>
      <c r="SZ62" s="76"/>
      <c r="TA62" s="76"/>
      <c r="TB62" s="76"/>
      <c r="TC62" s="76"/>
      <c r="TD62" s="76"/>
      <c r="TE62" s="76"/>
      <c r="TF62" s="76"/>
      <c r="TG62" s="76"/>
      <c r="TH62" s="76"/>
      <c r="TI62" s="76"/>
      <c r="TJ62" s="76"/>
      <c r="TK62" s="76"/>
      <c r="TL62" s="76"/>
      <c r="TM62" s="76"/>
      <c r="TN62" s="76"/>
      <c r="TO62" s="76"/>
      <c r="TP62" s="76"/>
      <c r="TQ62" s="76"/>
      <c r="TR62" s="76"/>
    </row>
    <row r="63" spans="1:538" s="79" customFormat="1">
      <c r="A63" s="34" t="s">
        <v>12</v>
      </c>
      <c r="B63" s="34" t="s">
        <v>96</v>
      </c>
      <c r="C63" s="84" t="s">
        <v>97</v>
      </c>
      <c r="D63" s="43">
        <v>16016</v>
      </c>
      <c r="E63" s="44">
        <v>14955</v>
      </c>
      <c r="F63" s="44">
        <v>24047</v>
      </c>
      <c r="G63" s="44">
        <f t="shared" si="2"/>
        <v>55018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8"/>
      <c r="SL63" s="78"/>
      <c r="SM63" s="78"/>
      <c r="SN63" s="78"/>
      <c r="SO63" s="78"/>
      <c r="SP63" s="78"/>
      <c r="SQ63" s="78"/>
      <c r="SR63" s="78"/>
      <c r="SS63" s="78"/>
      <c r="ST63" s="78"/>
      <c r="SU63" s="78"/>
      <c r="SV63" s="78"/>
      <c r="SW63" s="78"/>
      <c r="SX63" s="78"/>
      <c r="SY63" s="78"/>
      <c r="SZ63" s="78"/>
      <c r="TA63" s="78"/>
      <c r="TB63" s="78"/>
      <c r="TC63" s="78"/>
      <c r="TD63" s="78"/>
      <c r="TE63" s="78"/>
      <c r="TF63" s="78"/>
      <c r="TG63" s="78"/>
      <c r="TH63" s="78"/>
      <c r="TI63" s="78"/>
      <c r="TJ63" s="78"/>
      <c r="TK63" s="78"/>
      <c r="TL63" s="78"/>
      <c r="TM63" s="78"/>
      <c r="TN63" s="78"/>
      <c r="TO63" s="78"/>
      <c r="TP63" s="78"/>
      <c r="TQ63" s="78"/>
      <c r="TR63" s="78"/>
    </row>
    <row r="64" spans="1:538" s="77" customFormat="1">
      <c r="A64" s="66"/>
      <c r="B64" s="66"/>
      <c r="C64" s="81" t="s">
        <v>98</v>
      </c>
      <c r="D64" s="82">
        <f>SUM(D65)</f>
        <v>87549</v>
      </c>
      <c r="E64" s="83">
        <f t="shared" ref="E64:F64" si="16">SUM(E65)</f>
        <v>76688</v>
      </c>
      <c r="F64" s="83">
        <f t="shared" si="16"/>
        <v>63708</v>
      </c>
      <c r="G64" s="83">
        <f t="shared" si="2"/>
        <v>227945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</row>
    <row r="65" spans="1:538" s="78" customFormat="1">
      <c r="A65" s="34" t="s">
        <v>12</v>
      </c>
      <c r="B65" s="34" t="s">
        <v>99</v>
      </c>
      <c r="C65" s="84" t="s">
        <v>100</v>
      </c>
      <c r="D65" s="43">
        <v>87549</v>
      </c>
      <c r="E65" s="44">
        <v>76688</v>
      </c>
      <c r="F65" s="44">
        <v>63708</v>
      </c>
      <c r="G65" s="44">
        <f t="shared" si="2"/>
        <v>227945</v>
      </c>
    </row>
    <row r="66" spans="1:538" s="86" customFormat="1">
      <c r="A66" s="34" t="s">
        <v>12</v>
      </c>
      <c r="B66" s="34" t="s">
        <v>101</v>
      </c>
      <c r="C66" s="84" t="s">
        <v>102</v>
      </c>
      <c r="D66" s="43">
        <v>7181</v>
      </c>
      <c r="E66" s="44">
        <v>8259</v>
      </c>
      <c r="F66" s="44">
        <v>4060</v>
      </c>
      <c r="G66" s="44">
        <f t="shared" si="2"/>
        <v>19500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  <c r="IW66" s="85"/>
      <c r="IX66" s="85"/>
      <c r="IY66" s="85"/>
      <c r="IZ66" s="85"/>
      <c r="JA66" s="85"/>
      <c r="JB66" s="85"/>
      <c r="JC66" s="85"/>
      <c r="JD66" s="85"/>
      <c r="JE66" s="85"/>
      <c r="JF66" s="85"/>
      <c r="JG66" s="85"/>
      <c r="JH66" s="85"/>
      <c r="JI66" s="85"/>
      <c r="JJ66" s="85"/>
      <c r="JK66" s="85"/>
      <c r="JL66" s="85"/>
      <c r="JM66" s="85"/>
      <c r="JN66" s="85"/>
      <c r="JO66" s="85"/>
      <c r="JP66" s="85"/>
      <c r="JQ66" s="85"/>
      <c r="JR66" s="85"/>
      <c r="JS66" s="85"/>
      <c r="JT66" s="85"/>
      <c r="JU66" s="85"/>
      <c r="JV66" s="85"/>
      <c r="JW66" s="85"/>
      <c r="JX66" s="85"/>
      <c r="JY66" s="85"/>
      <c r="JZ66" s="85"/>
      <c r="KA66" s="85"/>
      <c r="KB66" s="85"/>
      <c r="KC66" s="85"/>
      <c r="KD66" s="85"/>
      <c r="KE66" s="85"/>
      <c r="KF66" s="85"/>
      <c r="KG66" s="85"/>
      <c r="KH66" s="85"/>
      <c r="KI66" s="85"/>
      <c r="KJ66" s="85"/>
      <c r="KK66" s="85"/>
      <c r="KL66" s="85"/>
      <c r="KM66" s="85"/>
      <c r="KN66" s="85"/>
      <c r="KO66" s="85"/>
      <c r="KP66" s="85"/>
      <c r="KQ66" s="85"/>
      <c r="KR66" s="85"/>
      <c r="KS66" s="85"/>
      <c r="KT66" s="85"/>
      <c r="KU66" s="85"/>
      <c r="KV66" s="85"/>
      <c r="KW66" s="85"/>
      <c r="KX66" s="85"/>
      <c r="KY66" s="85"/>
      <c r="KZ66" s="85"/>
      <c r="LA66" s="85"/>
      <c r="LB66" s="85"/>
      <c r="LC66" s="85"/>
      <c r="LD66" s="85"/>
      <c r="LE66" s="85"/>
      <c r="LF66" s="85"/>
      <c r="LG66" s="85"/>
      <c r="LH66" s="85"/>
      <c r="LI66" s="85"/>
      <c r="LJ66" s="85"/>
      <c r="LK66" s="85"/>
      <c r="LL66" s="85"/>
      <c r="LM66" s="85"/>
      <c r="LN66" s="85"/>
      <c r="LO66" s="85"/>
      <c r="LP66" s="85"/>
      <c r="LQ66" s="85"/>
      <c r="LR66" s="85"/>
      <c r="LS66" s="85"/>
      <c r="LT66" s="85"/>
      <c r="LU66" s="85"/>
      <c r="LV66" s="85"/>
      <c r="LW66" s="85"/>
      <c r="LX66" s="85"/>
      <c r="LY66" s="85"/>
      <c r="LZ66" s="85"/>
      <c r="MA66" s="85"/>
      <c r="MB66" s="85"/>
      <c r="MC66" s="85"/>
      <c r="MD66" s="85"/>
      <c r="ME66" s="85"/>
      <c r="MF66" s="85"/>
      <c r="MG66" s="85"/>
      <c r="MH66" s="85"/>
      <c r="MI66" s="85"/>
      <c r="MJ66" s="85"/>
      <c r="MK66" s="85"/>
      <c r="ML66" s="85"/>
      <c r="MM66" s="85"/>
      <c r="MN66" s="85"/>
      <c r="MO66" s="85"/>
      <c r="MP66" s="85"/>
      <c r="MQ66" s="85"/>
      <c r="MR66" s="85"/>
      <c r="MS66" s="85"/>
      <c r="MT66" s="85"/>
      <c r="MU66" s="85"/>
      <c r="MV66" s="85"/>
      <c r="MW66" s="85"/>
      <c r="MX66" s="85"/>
      <c r="MY66" s="85"/>
      <c r="MZ66" s="85"/>
      <c r="NA66" s="85"/>
      <c r="NB66" s="85"/>
      <c r="NC66" s="85"/>
      <c r="ND66" s="85"/>
      <c r="NE66" s="85"/>
      <c r="NF66" s="85"/>
      <c r="NG66" s="85"/>
      <c r="NH66" s="85"/>
      <c r="NI66" s="85"/>
      <c r="NJ66" s="85"/>
      <c r="NK66" s="85"/>
      <c r="NL66" s="85"/>
      <c r="NM66" s="85"/>
      <c r="NN66" s="85"/>
      <c r="NO66" s="85"/>
      <c r="NP66" s="85"/>
      <c r="NQ66" s="85"/>
      <c r="NR66" s="85"/>
      <c r="NS66" s="85"/>
      <c r="NT66" s="85"/>
      <c r="NU66" s="85"/>
      <c r="NV66" s="85"/>
      <c r="NW66" s="85"/>
      <c r="NX66" s="85"/>
      <c r="NY66" s="85"/>
      <c r="NZ66" s="85"/>
      <c r="OA66" s="85"/>
      <c r="OB66" s="85"/>
      <c r="OC66" s="85"/>
      <c r="OD66" s="85"/>
      <c r="OE66" s="85"/>
      <c r="OF66" s="85"/>
      <c r="OG66" s="85"/>
      <c r="OH66" s="85"/>
      <c r="OI66" s="85"/>
      <c r="OJ66" s="85"/>
      <c r="OK66" s="85"/>
      <c r="OL66" s="85"/>
      <c r="OM66" s="85"/>
      <c r="ON66" s="85"/>
      <c r="OO66" s="85"/>
      <c r="OP66" s="85"/>
      <c r="OQ66" s="85"/>
      <c r="OR66" s="85"/>
      <c r="OS66" s="85"/>
      <c r="OT66" s="85"/>
      <c r="OU66" s="85"/>
      <c r="OV66" s="85"/>
      <c r="OW66" s="85"/>
      <c r="OX66" s="85"/>
      <c r="OY66" s="85"/>
      <c r="OZ66" s="85"/>
      <c r="PA66" s="85"/>
      <c r="PB66" s="85"/>
      <c r="PC66" s="85"/>
      <c r="PD66" s="85"/>
      <c r="PE66" s="85"/>
      <c r="PF66" s="85"/>
      <c r="PG66" s="85"/>
      <c r="PH66" s="85"/>
      <c r="PI66" s="85"/>
      <c r="PJ66" s="85"/>
      <c r="PK66" s="85"/>
      <c r="PL66" s="85"/>
      <c r="PM66" s="85"/>
      <c r="PN66" s="85"/>
      <c r="PO66" s="85"/>
      <c r="PP66" s="85"/>
      <c r="PQ66" s="85"/>
      <c r="PR66" s="85"/>
      <c r="PS66" s="85"/>
      <c r="PT66" s="85"/>
      <c r="PU66" s="85"/>
      <c r="PV66" s="85"/>
      <c r="PW66" s="85"/>
      <c r="PX66" s="85"/>
      <c r="PY66" s="85"/>
      <c r="PZ66" s="85"/>
      <c r="QA66" s="85"/>
      <c r="QB66" s="85"/>
      <c r="QC66" s="85"/>
      <c r="QD66" s="85"/>
      <c r="QE66" s="85"/>
      <c r="QF66" s="85"/>
      <c r="QG66" s="85"/>
      <c r="QH66" s="85"/>
      <c r="QI66" s="85"/>
      <c r="QJ66" s="85"/>
      <c r="QK66" s="85"/>
      <c r="QL66" s="85"/>
      <c r="QM66" s="85"/>
      <c r="QN66" s="85"/>
      <c r="QO66" s="85"/>
      <c r="QP66" s="85"/>
      <c r="QQ66" s="85"/>
      <c r="QR66" s="85"/>
      <c r="QS66" s="85"/>
      <c r="QT66" s="85"/>
      <c r="QU66" s="85"/>
      <c r="QV66" s="85"/>
      <c r="QW66" s="85"/>
      <c r="QX66" s="85"/>
      <c r="QY66" s="85"/>
      <c r="QZ66" s="85"/>
      <c r="RA66" s="85"/>
      <c r="RB66" s="85"/>
      <c r="RC66" s="85"/>
      <c r="RD66" s="85"/>
      <c r="RE66" s="85"/>
      <c r="RF66" s="85"/>
      <c r="RG66" s="85"/>
      <c r="RH66" s="85"/>
      <c r="RI66" s="85"/>
      <c r="RJ66" s="85"/>
      <c r="RK66" s="85"/>
      <c r="RL66" s="85"/>
      <c r="RM66" s="85"/>
      <c r="RN66" s="85"/>
      <c r="RO66" s="85"/>
      <c r="RP66" s="85"/>
      <c r="RQ66" s="85"/>
      <c r="RR66" s="85"/>
      <c r="RS66" s="85"/>
      <c r="RT66" s="85"/>
      <c r="RU66" s="85"/>
      <c r="RV66" s="85"/>
      <c r="RW66" s="85"/>
      <c r="RX66" s="85"/>
      <c r="RY66" s="85"/>
      <c r="RZ66" s="85"/>
      <c r="SA66" s="85"/>
      <c r="SB66" s="85"/>
      <c r="SC66" s="85"/>
      <c r="SD66" s="85"/>
      <c r="SE66" s="85"/>
      <c r="SF66" s="85"/>
      <c r="SG66" s="85"/>
      <c r="SH66" s="85"/>
      <c r="SI66" s="85"/>
      <c r="SJ66" s="85"/>
      <c r="SK66" s="85"/>
      <c r="SL66" s="85"/>
      <c r="SM66" s="85"/>
      <c r="SN66" s="85"/>
      <c r="SO66" s="85"/>
      <c r="SP66" s="85"/>
      <c r="SQ66" s="85"/>
      <c r="SR66" s="85"/>
      <c r="SS66" s="85"/>
      <c r="ST66" s="85"/>
      <c r="SU66" s="85"/>
      <c r="SV66" s="85"/>
      <c r="SW66" s="85"/>
      <c r="SX66" s="85"/>
      <c r="SY66" s="85"/>
      <c r="SZ66" s="85"/>
      <c r="TA66" s="85"/>
      <c r="TB66" s="85"/>
      <c r="TC66" s="85"/>
      <c r="TD66" s="85"/>
      <c r="TE66" s="85"/>
      <c r="TF66" s="85"/>
      <c r="TG66" s="85"/>
      <c r="TH66" s="85"/>
      <c r="TI66" s="85"/>
      <c r="TJ66" s="85"/>
      <c r="TK66" s="85"/>
      <c r="TL66" s="85"/>
      <c r="TM66" s="85"/>
      <c r="TN66" s="85"/>
      <c r="TO66" s="85"/>
      <c r="TP66" s="85"/>
      <c r="TQ66" s="85"/>
      <c r="TR66" s="85"/>
    </row>
    <row r="67" spans="1:538" s="33" customFormat="1" ht="26">
      <c r="A67" s="71"/>
      <c r="B67" s="71"/>
      <c r="C67" s="87" t="s">
        <v>103</v>
      </c>
      <c r="D67" s="57">
        <f>SUM(D69+D78+D100+D124+D171)</f>
        <v>6055920901</v>
      </c>
      <c r="E67" s="58">
        <f>SUM(E69+E78+E100+E124+E171)</f>
        <v>5710000946</v>
      </c>
      <c r="F67" s="58">
        <f>SUM(F69+F78+F100+F124+F171)</f>
        <v>4964988135</v>
      </c>
      <c r="G67" s="58">
        <f t="shared" si="2"/>
        <v>16730909982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  <c r="IW67" s="32"/>
      <c r="IX67" s="32"/>
      <c r="IY67" s="32"/>
      <c r="IZ67" s="32"/>
      <c r="JA67" s="32"/>
      <c r="JB67" s="32"/>
      <c r="JC67" s="32"/>
      <c r="JD67" s="32"/>
      <c r="JE67" s="32"/>
      <c r="JF67" s="32"/>
      <c r="JG67" s="32"/>
      <c r="JH67" s="32"/>
      <c r="JI67" s="32"/>
      <c r="JJ67" s="32"/>
      <c r="JK67" s="32"/>
      <c r="JL67" s="32"/>
      <c r="JM67" s="32"/>
      <c r="JN67" s="32"/>
      <c r="JO67" s="32"/>
      <c r="JP67" s="32"/>
      <c r="JQ67" s="32"/>
      <c r="JR67" s="32"/>
      <c r="JS67" s="32"/>
      <c r="JT67" s="32"/>
      <c r="JU67" s="32"/>
      <c r="JV67" s="32"/>
      <c r="JW67" s="32"/>
      <c r="JX67" s="32"/>
      <c r="JY67" s="32"/>
      <c r="JZ67" s="32"/>
      <c r="KA67" s="32"/>
      <c r="KB67" s="32"/>
      <c r="KC67" s="32"/>
      <c r="KD67" s="32"/>
      <c r="KE67" s="32"/>
      <c r="KF67" s="32"/>
      <c r="KG67" s="32"/>
      <c r="KH67" s="32"/>
      <c r="KI67" s="32"/>
      <c r="KJ67" s="32"/>
      <c r="KK67" s="32"/>
      <c r="KL67" s="32"/>
      <c r="KM67" s="32"/>
      <c r="KN67" s="32"/>
      <c r="KO67" s="32"/>
      <c r="KP67" s="32"/>
      <c r="KQ67" s="32"/>
      <c r="KR67" s="32"/>
      <c r="KS67" s="32"/>
      <c r="KT67" s="32"/>
      <c r="KU67" s="32"/>
      <c r="KV67" s="32"/>
      <c r="KW67" s="32"/>
      <c r="KX67" s="32"/>
      <c r="KY67" s="32"/>
      <c r="KZ67" s="32"/>
      <c r="LA67" s="32"/>
      <c r="LB67" s="32"/>
      <c r="LC67" s="32"/>
      <c r="LD67" s="32"/>
      <c r="LE67" s="32"/>
      <c r="LF67" s="32"/>
      <c r="LG67" s="32"/>
      <c r="LH67" s="32"/>
      <c r="LI67" s="32"/>
      <c r="LJ67" s="32"/>
      <c r="LK67" s="32"/>
      <c r="LL67" s="32"/>
      <c r="LM67" s="32"/>
      <c r="LN67" s="32"/>
      <c r="LO67" s="32"/>
      <c r="LP67" s="32"/>
      <c r="LQ67" s="32"/>
      <c r="LR67" s="32"/>
      <c r="LS67" s="32"/>
      <c r="LT67" s="32"/>
      <c r="LU67" s="32"/>
      <c r="LV67" s="32"/>
      <c r="LW67" s="32"/>
      <c r="LX67" s="32"/>
      <c r="LY67" s="32"/>
      <c r="LZ67" s="32"/>
      <c r="MA67" s="32"/>
      <c r="MB67" s="32"/>
      <c r="MC67" s="32"/>
      <c r="MD67" s="32"/>
      <c r="ME67" s="32"/>
      <c r="MF67" s="32"/>
      <c r="MG67" s="32"/>
      <c r="MH67" s="32"/>
      <c r="MI67" s="32"/>
      <c r="MJ67" s="32"/>
      <c r="MK67" s="32"/>
      <c r="ML67" s="32"/>
      <c r="MM67" s="32"/>
      <c r="MN67" s="32"/>
      <c r="MO67" s="32"/>
      <c r="MP67" s="32"/>
      <c r="MQ67" s="32"/>
      <c r="MR67" s="32"/>
      <c r="MS67" s="32"/>
      <c r="MT67" s="32"/>
      <c r="MU67" s="32"/>
      <c r="MV67" s="32"/>
      <c r="MW67" s="32"/>
      <c r="MX67" s="32"/>
      <c r="MY67" s="32"/>
      <c r="MZ67" s="32"/>
      <c r="NA67" s="32"/>
      <c r="NB67" s="32"/>
      <c r="NC67" s="32"/>
      <c r="ND67" s="32"/>
      <c r="NE67" s="32"/>
      <c r="NF67" s="32"/>
      <c r="NG67" s="32"/>
      <c r="NH67" s="32"/>
      <c r="NI67" s="32"/>
      <c r="NJ67" s="32"/>
      <c r="NK67" s="32"/>
      <c r="NL67" s="32"/>
      <c r="NM67" s="32"/>
      <c r="NN67" s="32"/>
      <c r="NO67" s="32"/>
      <c r="NP67" s="32"/>
      <c r="NQ67" s="32"/>
      <c r="NR67" s="32"/>
      <c r="NS67" s="32"/>
      <c r="NT67" s="32"/>
      <c r="NU67" s="32"/>
      <c r="NV67" s="32"/>
      <c r="NW67" s="32"/>
      <c r="NX67" s="32"/>
      <c r="NY67" s="32"/>
      <c r="NZ67" s="32"/>
      <c r="OA67" s="32"/>
      <c r="OB67" s="32"/>
      <c r="OC67" s="32"/>
      <c r="OD67" s="32"/>
      <c r="OE67" s="32"/>
      <c r="OF67" s="32"/>
      <c r="OG67" s="32"/>
      <c r="OH67" s="32"/>
      <c r="OI67" s="32"/>
      <c r="OJ67" s="32"/>
      <c r="OK67" s="32"/>
      <c r="OL67" s="32"/>
      <c r="OM67" s="32"/>
      <c r="ON67" s="32"/>
      <c r="OO67" s="32"/>
      <c r="OP67" s="32"/>
      <c r="OQ67" s="32"/>
      <c r="OR67" s="32"/>
      <c r="OS67" s="32"/>
      <c r="OT67" s="32"/>
      <c r="OU67" s="32"/>
      <c r="OV67" s="32"/>
      <c r="OW67" s="32"/>
      <c r="OX67" s="32"/>
      <c r="OY67" s="32"/>
      <c r="OZ67" s="32"/>
      <c r="PA67" s="32"/>
      <c r="PB67" s="32"/>
      <c r="PC67" s="32"/>
      <c r="PD67" s="32"/>
      <c r="PE67" s="32"/>
      <c r="PF67" s="32"/>
      <c r="PG67" s="32"/>
      <c r="PH67" s="32"/>
      <c r="PI67" s="32"/>
      <c r="PJ67" s="32"/>
      <c r="PK67" s="32"/>
      <c r="PL67" s="32"/>
      <c r="PM67" s="32"/>
      <c r="PN67" s="32"/>
      <c r="PO67" s="32"/>
      <c r="PP67" s="32"/>
      <c r="PQ67" s="32"/>
      <c r="PR67" s="32"/>
      <c r="PS67" s="32"/>
      <c r="PT67" s="32"/>
      <c r="PU67" s="32"/>
      <c r="PV67" s="32"/>
      <c r="PW67" s="32"/>
      <c r="PX67" s="32"/>
      <c r="PY67" s="32"/>
      <c r="PZ67" s="32"/>
      <c r="QA67" s="32"/>
      <c r="QB67" s="32"/>
      <c r="QC67" s="32"/>
      <c r="QD67" s="32"/>
      <c r="QE67" s="32"/>
      <c r="QF67" s="32"/>
      <c r="QG67" s="32"/>
      <c r="QH67" s="32"/>
      <c r="QI67" s="32"/>
      <c r="QJ67" s="32"/>
      <c r="QK67" s="32"/>
      <c r="QL67" s="32"/>
      <c r="QM67" s="32"/>
      <c r="QN67" s="32"/>
      <c r="QO67" s="32"/>
      <c r="QP67" s="32"/>
      <c r="QQ67" s="32"/>
      <c r="QR67" s="32"/>
      <c r="QS67" s="32"/>
      <c r="QT67" s="32"/>
      <c r="QU67" s="32"/>
      <c r="QV67" s="32"/>
      <c r="QW67" s="32"/>
      <c r="QX67" s="32"/>
      <c r="QY67" s="32"/>
      <c r="QZ67" s="32"/>
      <c r="RA67" s="32"/>
      <c r="RB67" s="32"/>
      <c r="RC67" s="32"/>
      <c r="RD67" s="32"/>
      <c r="RE67" s="32"/>
      <c r="RF67" s="32"/>
      <c r="RG67" s="32"/>
      <c r="RH67" s="32"/>
      <c r="RI67" s="32"/>
      <c r="RJ67" s="32"/>
      <c r="RK67" s="32"/>
      <c r="RL67" s="32"/>
      <c r="RM67" s="32"/>
      <c r="RN67" s="32"/>
      <c r="RO67" s="32"/>
      <c r="RP67" s="32"/>
      <c r="RQ67" s="32"/>
      <c r="RR67" s="32"/>
      <c r="RS67" s="32"/>
      <c r="RT67" s="32"/>
      <c r="RU67" s="32"/>
      <c r="RV67" s="32"/>
      <c r="RW67" s="32"/>
      <c r="RX67" s="32"/>
      <c r="RY67" s="32"/>
      <c r="RZ67" s="32"/>
      <c r="SA67" s="32"/>
      <c r="SB67" s="32"/>
      <c r="SC67" s="32"/>
      <c r="SD67" s="32"/>
      <c r="SE67" s="32"/>
      <c r="SF67" s="32"/>
      <c r="SG67" s="32"/>
      <c r="SH67" s="32"/>
      <c r="SI67" s="32"/>
      <c r="SJ67" s="32"/>
      <c r="SK67" s="32"/>
      <c r="SL67" s="32"/>
      <c r="SM67" s="32"/>
      <c r="SN67" s="32"/>
      <c r="SO67" s="32"/>
      <c r="SP67" s="32"/>
      <c r="SQ67" s="32"/>
      <c r="SR67" s="32"/>
      <c r="SS67" s="32"/>
      <c r="ST67" s="32"/>
      <c r="SU67" s="32"/>
      <c r="SV67" s="32"/>
      <c r="SW67" s="32"/>
      <c r="SX67" s="32"/>
      <c r="SY67" s="32"/>
      <c r="SZ67" s="32"/>
      <c r="TA67" s="32"/>
      <c r="TB67" s="32"/>
      <c r="TC67" s="32"/>
      <c r="TD67" s="32"/>
      <c r="TE67" s="32"/>
      <c r="TF67" s="32"/>
      <c r="TG67" s="32"/>
      <c r="TH67" s="32"/>
      <c r="TI67" s="32"/>
      <c r="TJ67" s="32"/>
      <c r="TK67" s="32"/>
      <c r="TL67" s="32"/>
      <c r="TM67" s="32"/>
      <c r="TN67" s="32"/>
      <c r="TO67" s="32"/>
      <c r="TP67" s="32"/>
      <c r="TQ67" s="32"/>
      <c r="TR67" s="32"/>
    </row>
    <row r="68" spans="1:538" s="32" customFormat="1" ht="10.5" customHeight="1">
      <c r="A68" s="88"/>
      <c r="B68" s="88"/>
      <c r="C68" s="89"/>
      <c r="D68" s="90"/>
      <c r="E68" s="91"/>
      <c r="F68" s="91"/>
      <c r="G68" s="92"/>
    </row>
    <row r="69" spans="1:538" s="32" customFormat="1" ht="13">
      <c r="A69" s="71"/>
      <c r="B69" s="71"/>
      <c r="C69" s="72" t="s">
        <v>104</v>
      </c>
      <c r="D69" s="69">
        <f>SUM(D70:D77)</f>
        <v>2502147394</v>
      </c>
      <c r="E69" s="58">
        <f>SUM(E70:E77)</f>
        <v>3074482075</v>
      </c>
      <c r="F69" s="58">
        <f>SUM(F70:F77)</f>
        <v>2122814928</v>
      </c>
      <c r="G69" s="93">
        <f t="shared" ref="G69:G117" si="17">SUM(D69:F69)</f>
        <v>7699444397</v>
      </c>
    </row>
    <row r="70" spans="1:538" s="38" customFormat="1">
      <c r="A70" s="34" t="s">
        <v>105</v>
      </c>
      <c r="B70" s="34" t="s">
        <v>106</v>
      </c>
      <c r="C70" s="94" t="s">
        <v>107</v>
      </c>
      <c r="D70" s="43">
        <v>1764944580</v>
      </c>
      <c r="E70" s="40">
        <v>2210206965</v>
      </c>
      <c r="F70" s="40">
        <v>1585451461</v>
      </c>
      <c r="G70" s="40">
        <f t="shared" si="17"/>
        <v>5560603006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</row>
    <row r="71" spans="1:538" s="38" customFormat="1">
      <c r="A71" s="34" t="s">
        <v>105</v>
      </c>
      <c r="B71" s="34" t="s">
        <v>108</v>
      </c>
      <c r="C71" s="94" t="s">
        <v>109</v>
      </c>
      <c r="D71" s="43">
        <v>88596912</v>
      </c>
      <c r="E71" s="44">
        <v>112413181</v>
      </c>
      <c r="F71" s="44">
        <v>79772640</v>
      </c>
      <c r="G71" s="44">
        <f t="shared" si="17"/>
        <v>280782733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  <c r="SY71" s="17"/>
      <c r="SZ71" s="17"/>
      <c r="TA71" s="17"/>
      <c r="TB71" s="17"/>
      <c r="TC71" s="17"/>
      <c r="TD71" s="17"/>
      <c r="TE71" s="17"/>
      <c r="TF71" s="17"/>
      <c r="TG71" s="17"/>
      <c r="TH71" s="17"/>
      <c r="TI71" s="17"/>
      <c r="TJ71" s="17"/>
      <c r="TK71" s="17"/>
      <c r="TL71" s="17"/>
      <c r="TM71" s="17"/>
      <c r="TN71" s="17"/>
      <c r="TO71" s="17"/>
      <c r="TP71" s="17"/>
      <c r="TQ71" s="17"/>
      <c r="TR71" s="17"/>
    </row>
    <row r="72" spans="1:538" s="38" customFormat="1">
      <c r="A72" s="34" t="s">
        <v>105</v>
      </c>
      <c r="B72" s="34" t="s">
        <v>110</v>
      </c>
      <c r="C72" s="94" t="s">
        <v>111</v>
      </c>
      <c r="D72" s="43">
        <v>33414428</v>
      </c>
      <c r="E72" s="44">
        <v>75091342</v>
      </c>
      <c r="F72" s="44">
        <v>37169615</v>
      </c>
      <c r="G72" s="44">
        <f t="shared" si="17"/>
        <v>145675385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</row>
    <row r="73" spans="1:538" s="38" customFormat="1">
      <c r="A73" s="34" t="s">
        <v>105</v>
      </c>
      <c r="B73" s="34" t="s">
        <v>112</v>
      </c>
      <c r="C73" s="94" t="s">
        <v>113</v>
      </c>
      <c r="D73" s="43">
        <v>206107276</v>
      </c>
      <c r="E73" s="44">
        <v>45753610</v>
      </c>
      <c r="F73" s="44">
        <v>45753610</v>
      </c>
      <c r="G73" s="44">
        <f t="shared" si="17"/>
        <v>297614496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</row>
    <row r="74" spans="1:538" s="38" customFormat="1">
      <c r="A74" s="34" t="s">
        <v>114</v>
      </c>
      <c r="B74" s="34" t="s">
        <v>115</v>
      </c>
      <c r="C74" s="94" t="s">
        <v>116</v>
      </c>
      <c r="D74" s="43">
        <v>0</v>
      </c>
      <c r="E74" s="44">
        <v>0</v>
      </c>
      <c r="F74" s="44">
        <v>13318</v>
      </c>
      <c r="G74" s="44">
        <f t="shared" si="17"/>
        <v>13318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</row>
    <row r="75" spans="1:538" s="38" customFormat="1">
      <c r="A75" s="34" t="s">
        <v>105</v>
      </c>
      <c r="B75" s="34" t="s">
        <v>117</v>
      </c>
      <c r="C75" s="94" t="s">
        <v>118</v>
      </c>
      <c r="D75" s="43">
        <v>27223666</v>
      </c>
      <c r="E75" s="44">
        <v>24156086</v>
      </c>
      <c r="F75" s="44">
        <v>20462639</v>
      </c>
      <c r="G75" s="44">
        <f t="shared" si="17"/>
        <v>71842391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</row>
    <row r="76" spans="1:538" s="38" customFormat="1">
      <c r="A76" s="34" t="s">
        <v>105</v>
      </c>
      <c r="B76" s="34" t="s">
        <v>119</v>
      </c>
      <c r="C76" s="94" t="s">
        <v>120</v>
      </c>
      <c r="D76" s="43">
        <v>92774006</v>
      </c>
      <c r="E76" s="44">
        <v>96412433</v>
      </c>
      <c r="F76" s="44">
        <v>86265506</v>
      </c>
      <c r="G76" s="44">
        <f t="shared" si="17"/>
        <v>275451945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  <c r="SY76" s="17"/>
      <c r="SZ76" s="17"/>
      <c r="TA76" s="17"/>
      <c r="TB76" s="17"/>
      <c r="TC76" s="17"/>
      <c r="TD76" s="17"/>
      <c r="TE76" s="17"/>
      <c r="TF76" s="17"/>
      <c r="TG76" s="17"/>
      <c r="TH76" s="17"/>
      <c r="TI76" s="17"/>
      <c r="TJ76" s="17"/>
      <c r="TK76" s="17"/>
      <c r="TL76" s="17"/>
      <c r="TM76" s="17"/>
      <c r="TN76" s="17"/>
      <c r="TO76" s="17"/>
      <c r="TP76" s="17"/>
      <c r="TQ76" s="17"/>
      <c r="TR76" s="17"/>
    </row>
    <row r="77" spans="1:538" s="38" customFormat="1">
      <c r="A77" s="34" t="s">
        <v>105</v>
      </c>
      <c r="B77" s="34" t="s">
        <v>121</v>
      </c>
      <c r="C77" s="94" t="s">
        <v>122</v>
      </c>
      <c r="D77" s="43">
        <v>289086526</v>
      </c>
      <c r="E77" s="44">
        <v>510448458</v>
      </c>
      <c r="F77" s="44">
        <v>267926139</v>
      </c>
      <c r="G77" s="44">
        <f t="shared" si="17"/>
        <v>1067461123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</row>
    <row r="78" spans="1:538" s="24" customFormat="1">
      <c r="A78" s="20"/>
      <c r="B78" s="20"/>
      <c r="C78" s="95" t="s">
        <v>123</v>
      </c>
      <c r="D78" s="96">
        <f t="shared" ref="D78:F78" si="18">SUM(D79+D83+D84+D85+D86+D87+D95+D98+D99)</f>
        <v>3329019301</v>
      </c>
      <c r="E78" s="97">
        <f t="shared" si="18"/>
        <v>1759561913</v>
      </c>
      <c r="F78" s="97">
        <f t="shared" si="18"/>
        <v>2094745398</v>
      </c>
      <c r="G78" s="97">
        <f t="shared" si="17"/>
        <v>7183326612</v>
      </c>
    </row>
    <row r="79" spans="1:538" s="17" customFormat="1">
      <c r="A79" s="34"/>
      <c r="B79" s="34"/>
      <c r="C79" s="98" t="s">
        <v>124</v>
      </c>
      <c r="D79" s="99">
        <f>SUM(D80:D82)</f>
        <v>2301531902</v>
      </c>
      <c r="E79" s="100">
        <f t="shared" ref="E79:F79" si="19">SUM(E80:E82)</f>
        <v>836541864</v>
      </c>
      <c r="F79" s="100">
        <f t="shared" si="19"/>
        <v>1101746506</v>
      </c>
      <c r="G79" s="101">
        <f t="shared" si="17"/>
        <v>4239820272</v>
      </c>
    </row>
    <row r="80" spans="1:538" s="102" customFormat="1">
      <c r="A80" s="34" t="s">
        <v>125</v>
      </c>
      <c r="B80" s="34" t="s">
        <v>126</v>
      </c>
      <c r="C80" s="35" t="s">
        <v>127</v>
      </c>
      <c r="D80" s="43">
        <v>2250989889</v>
      </c>
      <c r="E80" s="44">
        <v>790639617</v>
      </c>
      <c r="F80" s="44">
        <v>1055844259</v>
      </c>
      <c r="G80" s="44">
        <f t="shared" si="17"/>
        <v>4097473765</v>
      </c>
    </row>
    <row r="81" spans="1:538" s="103" customFormat="1">
      <c r="A81" s="34" t="s">
        <v>128</v>
      </c>
      <c r="B81" s="34" t="s">
        <v>129</v>
      </c>
      <c r="C81" s="35" t="s">
        <v>130</v>
      </c>
      <c r="D81" s="43">
        <v>7581243</v>
      </c>
      <c r="E81" s="44">
        <v>3035949</v>
      </c>
      <c r="F81" s="44">
        <v>3035949</v>
      </c>
      <c r="G81" s="44">
        <f t="shared" si="17"/>
        <v>13653141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2"/>
      <c r="IV81" s="102"/>
      <c r="IW81" s="102"/>
      <c r="IX81" s="102"/>
      <c r="IY81" s="102"/>
      <c r="IZ81" s="102"/>
      <c r="JA81" s="102"/>
      <c r="JB81" s="102"/>
      <c r="JC81" s="102"/>
      <c r="JD81" s="102"/>
      <c r="JE81" s="102"/>
      <c r="JF81" s="102"/>
      <c r="JG81" s="102"/>
      <c r="JH81" s="102"/>
      <c r="JI81" s="102"/>
      <c r="JJ81" s="102"/>
      <c r="JK81" s="102"/>
      <c r="JL81" s="102"/>
      <c r="JM81" s="102"/>
      <c r="JN81" s="102"/>
      <c r="JO81" s="102"/>
      <c r="JP81" s="102"/>
      <c r="JQ81" s="102"/>
      <c r="JR81" s="102"/>
      <c r="JS81" s="102"/>
      <c r="JT81" s="102"/>
      <c r="JU81" s="102"/>
      <c r="JV81" s="102"/>
      <c r="JW81" s="102"/>
      <c r="JX81" s="102"/>
      <c r="JY81" s="102"/>
      <c r="JZ81" s="102"/>
      <c r="KA81" s="102"/>
      <c r="KB81" s="102"/>
      <c r="KC81" s="102"/>
      <c r="KD81" s="102"/>
      <c r="KE81" s="102"/>
      <c r="KF81" s="102"/>
      <c r="KG81" s="102"/>
      <c r="KH81" s="102"/>
      <c r="KI81" s="102"/>
      <c r="KJ81" s="102"/>
      <c r="KK81" s="102"/>
      <c r="KL81" s="102"/>
      <c r="KM81" s="102"/>
      <c r="KN81" s="102"/>
      <c r="KO81" s="102"/>
      <c r="KP81" s="102"/>
      <c r="KQ81" s="102"/>
      <c r="KR81" s="102"/>
      <c r="KS81" s="102"/>
      <c r="KT81" s="102"/>
      <c r="KU81" s="102"/>
      <c r="KV81" s="102"/>
      <c r="KW81" s="102"/>
      <c r="KX81" s="102"/>
      <c r="KY81" s="102"/>
      <c r="KZ81" s="102"/>
      <c r="LA81" s="102"/>
      <c r="LB81" s="102"/>
      <c r="LC81" s="102"/>
      <c r="LD81" s="102"/>
      <c r="LE81" s="102"/>
      <c r="LF81" s="102"/>
      <c r="LG81" s="102"/>
      <c r="LH81" s="102"/>
      <c r="LI81" s="102"/>
      <c r="LJ81" s="102"/>
      <c r="LK81" s="102"/>
      <c r="LL81" s="102"/>
      <c r="LM81" s="102"/>
      <c r="LN81" s="102"/>
      <c r="LO81" s="102"/>
      <c r="LP81" s="102"/>
      <c r="LQ81" s="102"/>
      <c r="LR81" s="102"/>
      <c r="LS81" s="102"/>
      <c r="LT81" s="102"/>
      <c r="LU81" s="102"/>
      <c r="LV81" s="102"/>
      <c r="LW81" s="102"/>
      <c r="LX81" s="102"/>
      <c r="LY81" s="102"/>
      <c r="LZ81" s="102"/>
      <c r="MA81" s="102"/>
      <c r="MB81" s="102"/>
      <c r="MC81" s="102"/>
      <c r="MD81" s="102"/>
      <c r="ME81" s="102"/>
      <c r="MF81" s="102"/>
      <c r="MG81" s="102"/>
      <c r="MH81" s="102"/>
      <c r="MI81" s="102"/>
      <c r="MJ81" s="102"/>
      <c r="MK81" s="102"/>
      <c r="ML81" s="102"/>
      <c r="MM81" s="102"/>
      <c r="MN81" s="102"/>
      <c r="MO81" s="102"/>
      <c r="MP81" s="102"/>
      <c r="MQ81" s="102"/>
      <c r="MR81" s="102"/>
      <c r="MS81" s="102"/>
      <c r="MT81" s="102"/>
      <c r="MU81" s="102"/>
      <c r="MV81" s="102"/>
      <c r="MW81" s="102"/>
      <c r="MX81" s="102"/>
      <c r="MY81" s="102"/>
      <c r="MZ81" s="102"/>
      <c r="NA81" s="102"/>
      <c r="NB81" s="102"/>
      <c r="NC81" s="102"/>
      <c r="ND81" s="102"/>
      <c r="NE81" s="102"/>
      <c r="NF81" s="102"/>
      <c r="NG81" s="102"/>
      <c r="NH81" s="102"/>
      <c r="NI81" s="102"/>
      <c r="NJ81" s="102"/>
      <c r="NK81" s="102"/>
      <c r="NL81" s="102"/>
      <c r="NM81" s="102"/>
      <c r="NN81" s="102"/>
      <c r="NO81" s="102"/>
      <c r="NP81" s="102"/>
      <c r="NQ81" s="102"/>
      <c r="NR81" s="102"/>
      <c r="NS81" s="102"/>
      <c r="NT81" s="102"/>
      <c r="NU81" s="102"/>
      <c r="NV81" s="102"/>
      <c r="NW81" s="102"/>
      <c r="NX81" s="102"/>
      <c r="NY81" s="102"/>
      <c r="NZ81" s="102"/>
      <c r="OA81" s="102"/>
      <c r="OB81" s="102"/>
      <c r="OC81" s="102"/>
      <c r="OD81" s="102"/>
      <c r="OE81" s="102"/>
      <c r="OF81" s="102"/>
      <c r="OG81" s="102"/>
      <c r="OH81" s="102"/>
      <c r="OI81" s="102"/>
      <c r="OJ81" s="102"/>
      <c r="OK81" s="102"/>
      <c r="OL81" s="102"/>
      <c r="OM81" s="102"/>
      <c r="ON81" s="102"/>
      <c r="OO81" s="102"/>
      <c r="OP81" s="102"/>
      <c r="OQ81" s="102"/>
      <c r="OR81" s="102"/>
      <c r="OS81" s="102"/>
      <c r="OT81" s="102"/>
      <c r="OU81" s="102"/>
      <c r="OV81" s="102"/>
      <c r="OW81" s="102"/>
      <c r="OX81" s="102"/>
      <c r="OY81" s="102"/>
      <c r="OZ81" s="102"/>
      <c r="PA81" s="102"/>
      <c r="PB81" s="102"/>
      <c r="PC81" s="102"/>
      <c r="PD81" s="102"/>
      <c r="PE81" s="102"/>
      <c r="PF81" s="102"/>
      <c r="PG81" s="102"/>
      <c r="PH81" s="102"/>
      <c r="PI81" s="102"/>
      <c r="PJ81" s="102"/>
      <c r="PK81" s="102"/>
      <c r="PL81" s="102"/>
      <c r="PM81" s="102"/>
      <c r="PN81" s="102"/>
      <c r="PO81" s="102"/>
      <c r="PP81" s="102"/>
      <c r="PQ81" s="102"/>
      <c r="PR81" s="102"/>
      <c r="PS81" s="102"/>
      <c r="PT81" s="102"/>
      <c r="PU81" s="102"/>
      <c r="PV81" s="102"/>
      <c r="PW81" s="102"/>
      <c r="PX81" s="102"/>
      <c r="PY81" s="102"/>
      <c r="PZ81" s="102"/>
      <c r="QA81" s="102"/>
      <c r="QB81" s="102"/>
      <c r="QC81" s="102"/>
      <c r="QD81" s="102"/>
      <c r="QE81" s="102"/>
      <c r="QF81" s="102"/>
      <c r="QG81" s="102"/>
      <c r="QH81" s="102"/>
      <c r="QI81" s="102"/>
      <c r="QJ81" s="102"/>
      <c r="QK81" s="102"/>
      <c r="QL81" s="102"/>
      <c r="QM81" s="102"/>
      <c r="QN81" s="102"/>
      <c r="QO81" s="102"/>
      <c r="QP81" s="102"/>
      <c r="QQ81" s="102"/>
      <c r="QR81" s="102"/>
      <c r="QS81" s="102"/>
      <c r="QT81" s="102"/>
      <c r="QU81" s="102"/>
      <c r="QV81" s="102"/>
      <c r="QW81" s="102"/>
      <c r="QX81" s="102"/>
      <c r="QY81" s="102"/>
      <c r="QZ81" s="102"/>
      <c r="RA81" s="102"/>
      <c r="RB81" s="102"/>
      <c r="RC81" s="102"/>
      <c r="RD81" s="102"/>
      <c r="RE81" s="102"/>
      <c r="RF81" s="102"/>
      <c r="RG81" s="102"/>
      <c r="RH81" s="102"/>
      <c r="RI81" s="102"/>
      <c r="RJ81" s="102"/>
      <c r="RK81" s="102"/>
      <c r="RL81" s="102"/>
      <c r="RM81" s="102"/>
      <c r="RN81" s="102"/>
      <c r="RO81" s="102"/>
      <c r="RP81" s="102"/>
      <c r="RQ81" s="102"/>
      <c r="RR81" s="102"/>
      <c r="RS81" s="102"/>
      <c r="RT81" s="102"/>
      <c r="RU81" s="102"/>
      <c r="RV81" s="102"/>
      <c r="RW81" s="102"/>
      <c r="RX81" s="102"/>
      <c r="RY81" s="102"/>
      <c r="RZ81" s="102"/>
      <c r="SA81" s="102"/>
      <c r="SB81" s="102"/>
      <c r="SC81" s="102"/>
      <c r="SD81" s="102"/>
      <c r="SE81" s="102"/>
      <c r="SF81" s="102"/>
      <c r="SG81" s="102"/>
      <c r="SH81" s="102"/>
      <c r="SI81" s="102"/>
      <c r="SJ81" s="102"/>
      <c r="SK81" s="102"/>
      <c r="SL81" s="102"/>
      <c r="SM81" s="102"/>
      <c r="SN81" s="102"/>
      <c r="SO81" s="102"/>
      <c r="SP81" s="102"/>
      <c r="SQ81" s="102"/>
      <c r="SR81" s="102"/>
      <c r="SS81" s="102"/>
      <c r="ST81" s="102"/>
      <c r="SU81" s="102"/>
      <c r="SV81" s="102"/>
      <c r="SW81" s="102"/>
      <c r="SX81" s="102"/>
      <c r="SY81" s="102"/>
      <c r="SZ81" s="102"/>
      <c r="TA81" s="102"/>
      <c r="TB81" s="102"/>
      <c r="TC81" s="102"/>
      <c r="TD81" s="102"/>
      <c r="TE81" s="102"/>
      <c r="TF81" s="102"/>
      <c r="TG81" s="102"/>
      <c r="TH81" s="102"/>
      <c r="TI81" s="102"/>
      <c r="TJ81" s="102"/>
      <c r="TK81" s="102"/>
      <c r="TL81" s="102"/>
      <c r="TM81" s="102"/>
      <c r="TN81" s="102"/>
      <c r="TO81" s="102"/>
      <c r="TP81" s="102"/>
      <c r="TQ81" s="102"/>
      <c r="TR81" s="102"/>
    </row>
    <row r="82" spans="1:538" s="103" customFormat="1">
      <c r="A82" s="34" t="s">
        <v>131</v>
      </c>
      <c r="B82" s="34" t="s">
        <v>132</v>
      </c>
      <c r="C82" s="35" t="s">
        <v>133</v>
      </c>
      <c r="D82" s="43">
        <v>42960770</v>
      </c>
      <c r="E82" s="44">
        <v>42866298</v>
      </c>
      <c r="F82" s="44">
        <v>42866298</v>
      </c>
      <c r="G82" s="44">
        <f t="shared" si="17"/>
        <v>128693366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2"/>
      <c r="IV82" s="102"/>
      <c r="IW82" s="102"/>
      <c r="IX82" s="102"/>
      <c r="IY82" s="102"/>
      <c r="IZ82" s="102"/>
      <c r="JA82" s="102"/>
      <c r="JB82" s="102"/>
      <c r="JC82" s="102"/>
      <c r="JD82" s="102"/>
      <c r="JE82" s="102"/>
      <c r="JF82" s="102"/>
      <c r="JG82" s="102"/>
      <c r="JH82" s="102"/>
      <c r="JI82" s="102"/>
      <c r="JJ82" s="102"/>
      <c r="JK82" s="102"/>
      <c r="JL82" s="102"/>
      <c r="JM82" s="102"/>
      <c r="JN82" s="102"/>
      <c r="JO82" s="102"/>
      <c r="JP82" s="102"/>
      <c r="JQ82" s="102"/>
      <c r="JR82" s="102"/>
      <c r="JS82" s="102"/>
      <c r="JT82" s="102"/>
      <c r="JU82" s="102"/>
      <c r="JV82" s="102"/>
      <c r="JW82" s="102"/>
      <c r="JX82" s="102"/>
      <c r="JY82" s="102"/>
      <c r="JZ82" s="102"/>
      <c r="KA82" s="102"/>
      <c r="KB82" s="102"/>
      <c r="KC82" s="102"/>
      <c r="KD82" s="102"/>
      <c r="KE82" s="102"/>
      <c r="KF82" s="102"/>
      <c r="KG82" s="102"/>
      <c r="KH82" s="102"/>
      <c r="KI82" s="102"/>
      <c r="KJ82" s="102"/>
      <c r="KK82" s="102"/>
      <c r="KL82" s="102"/>
      <c r="KM82" s="102"/>
      <c r="KN82" s="102"/>
      <c r="KO82" s="102"/>
      <c r="KP82" s="102"/>
      <c r="KQ82" s="102"/>
      <c r="KR82" s="102"/>
      <c r="KS82" s="102"/>
      <c r="KT82" s="102"/>
      <c r="KU82" s="102"/>
      <c r="KV82" s="102"/>
      <c r="KW82" s="102"/>
      <c r="KX82" s="102"/>
      <c r="KY82" s="102"/>
      <c r="KZ82" s="102"/>
      <c r="LA82" s="102"/>
      <c r="LB82" s="102"/>
      <c r="LC82" s="102"/>
      <c r="LD82" s="102"/>
      <c r="LE82" s="102"/>
      <c r="LF82" s="102"/>
      <c r="LG82" s="102"/>
      <c r="LH82" s="102"/>
      <c r="LI82" s="102"/>
      <c r="LJ82" s="102"/>
      <c r="LK82" s="102"/>
      <c r="LL82" s="102"/>
      <c r="LM82" s="102"/>
      <c r="LN82" s="102"/>
      <c r="LO82" s="102"/>
      <c r="LP82" s="102"/>
      <c r="LQ82" s="102"/>
      <c r="LR82" s="102"/>
      <c r="LS82" s="102"/>
      <c r="LT82" s="102"/>
      <c r="LU82" s="102"/>
      <c r="LV82" s="102"/>
      <c r="LW82" s="102"/>
      <c r="LX82" s="102"/>
      <c r="LY82" s="102"/>
      <c r="LZ82" s="102"/>
      <c r="MA82" s="102"/>
      <c r="MB82" s="102"/>
      <c r="MC82" s="102"/>
      <c r="MD82" s="102"/>
      <c r="ME82" s="102"/>
      <c r="MF82" s="102"/>
      <c r="MG82" s="102"/>
      <c r="MH82" s="102"/>
      <c r="MI82" s="102"/>
      <c r="MJ82" s="102"/>
      <c r="MK82" s="102"/>
      <c r="ML82" s="102"/>
      <c r="MM82" s="102"/>
      <c r="MN82" s="102"/>
      <c r="MO82" s="102"/>
      <c r="MP82" s="102"/>
      <c r="MQ82" s="102"/>
      <c r="MR82" s="102"/>
      <c r="MS82" s="102"/>
      <c r="MT82" s="102"/>
      <c r="MU82" s="102"/>
      <c r="MV82" s="102"/>
      <c r="MW82" s="102"/>
      <c r="MX82" s="102"/>
      <c r="MY82" s="102"/>
      <c r="MZ82" s="102"/>
      <c r="NA82" s="102"/>
      <c r="NB82" s="102"/>
      <c r="NC82" s="102"/>
      <c r="ND82" s="102"/>
      <c r="NE82" s="102"/>
      <c r="NF82" s="102"/>
      <c r="NG82" s="102"/>
      <c r="NH82" s="102"/>
      <c r="NI82" s="102"/>
      <c r="NJ82" s="102"/>
      <c r="NK82" s="102"/>
      <c r="NL82" s="102"/>
      <c r="NM82" s="102"/>
      <c r="NN82" s="102"/>
      <c r="NO82" s="102"/>
      <c r="NP82" s="102"/>
      <c r="NQ82" s="102"/>
      <c r="NR82" s="102"/>
      <c r="NS82" s="102"/>
      <c r="NT82" s="102"/>
      <c r="NU82" s="102"/>
      <c r="NV82" s="102"/>
      <c r="NW82" s="102"/>
      <c r="NX82" s="102"/>
      <c r="NY82" s="102"/>
      <c r="NZ82" s="102"/>
      <c r="OA82" s="102"/>
      <c r="OB82" s="102"/>
      <c r="OC82" s="102"/>
      <c r="OD82" s="102"/>
      <c r="OE82" s="102"/>
      <c r="OF82" s="102"/>
      <c r="OG82" s="102"/>
      <c r="OH82" s="102"/>
      <c r="OI82" s="102"/>
      <c r="OJ82" s="102"/>
      <c r="OK82" s="102"/>
      <c r="OL82" s="102"/>
      <c r="OM82" s="102"/>
      <c r="ON82" s="102"/>
      <c r="OO82" s="102"/>
      <c r="OP82" s="102"/>
      <c r="OQ82" s="102"/>
      <c r="OR82" s="102"/>
      <c r="OS82" s="102"/>
      <c r="OT82" s="102"/>
      <c r="OU82" s="102"/>
      <c r="OV82" s="102"/>
      <c r="OW82" s="102"/>
      <c r="OX82" s="102"/>
      <c r="OY82" s="102"/>
      <c r="OZ82" s="102"/>
      <c r="PA82" s="102"/>
      <c r="PB82" s="102"/>
      <c r="PC82" s="102"/>
      <c r="PD82" s="102"/>
      <c r="PE82" s="102"/>
      <c r="PF82" s="102"/>
      <c r="PG82" s="102"/>
      <c r="PH82" s="102"/>
      <c r="PI82" s="102"/>
      <c r="PJ82" s="102"/>
      <c r="PK82" s="102"/>
      <c r="PL82" s="102"/>
      <c r="PM82" s="102"/>
      <c r="PN82" s="102"/>
      <c r="PO82" s="102"/>
      <c r="PP82" s="102"/>
      <c r="PQ82" s="102"/>
      <c r="PR82" s="102"/>
      <c r="PS82" s="102"/>
      <c r="PT82" s="102"/>
      <c r="PU82" s="102"/>
      <c r="PV82" s="102"/>
      <c r="PW82" s="102"/>
      <c r="PX82" s="102"/>
      <c r="PY82" s="102"/>
      <c r="PZ82" s="102"/>
      <c r="QA82" s="102"/>
      <c r="QB82" s="102"/>
      <c r="QC82" s="102"/>
      <c r="QD82" s="102"/>
      <c r="QE82" s="102"/>
      <c r="QF82" s="102"/>
      <c r="QG82" s="102"/>
      <c r="QH82" s="102"/>
      <c r="QI82" s="102"/>
      <c r="QJ82" s="102"/>
      <c r="QK82" s="102"/>
      <c r="QL82" s="102"/>
      <c r="QM82" s="102"/>
      <c r="QN82" s="102"/>
      <c r="QO82" s="102"/>
      <c r="QP82" s="102"/>
      <c r="QQ82" s="102"/>
      <c r="QR82" s="102"/>
      <c r="QS82" s="102"/>
      <c r="QT82" s="102"/>
      <c r="QU82" s="102"/>
      <c r="QV82" s="102"/>
      <c r="QW82" s="102"/>
      <c r="QX82" s="102"/>
      <c r="QY82" s="102"/>
      <c r="QZ82" s="102"/>
      <c r="RA82" s="102"/>
      <c r="RB82" s="102"/>
      <c r="RC82" s="102"/>
      <c r="RD82" s="102"/>
      <c r="RE82" s="102"/>
      <c r="RF82" s="102"/>
      <c r="RG82" s="102"/>
      <c r="RH82" s="102"/>
      <c r="RI82" s="102"/>
      <c r="RJ82" s="102"/>
      <c r="RK82" s="102"/>
      <c r="RL82" s="102"/>
      <c r="RM82" s="102"/>
      <c r="RN82" s="102"/>
      <c r="RO82" s="102"/>
      <c r="RP82" s="102"/>
      <c r="RQ82" s="102"/>
      <c r="RR82" s="102"/>
      <c r="RS82" s="102"/>
      <c r="RT82" s="102"/>
      <c r="RU82" s="102"/>
      <c r="RV82" s="102"/>
      <c r="RW82" s="102"/>
      <c r="RX82" s="102"/>
      <c r="RY82" s="102"/>
      <c r="RZ82" s="102"/>
      <c r="SA82" s="102"/>
      <c r="SB82" s="102"/>
      <c r="SC82" s="102"/>
      <c r="SD82" s="102"/>
      <c r="SE82" s="102"/>
      <c r="SF82" s="102"/>
      <c r="SG82" s="102"/>
      <c r="SH82" s="102"/>
      <c r="SI82" s="102"/>
      <c r="SJ82" s="102"/>
      <c r="SK82" s="102"/>
      <c r="SL82" s="102"/>
      <c r="SM82" s="102"/>
      <c r="SN82" s="102"/>
      <c r="SO82" s="102"/>
      <c r="SP82" s="102"/>
      <c r="SQ82" s="102"/>
      <c r="SR82" s="102"/>
      <c r="SS82" s="102"/>
      <c r="ST82" s="102"/>
      <c r="SU82" s="102"/>
      <c r="SV82" s="102"/>
      <c r="SW82" s="102"/>
      <c r="SX82" s="102"/>
      <c r="SY82" s="102"/>
      <c r="SZ82" s="102"/>
      <c r="TA82" s="102"/>
      <c r="TB82" s="102"/>
      <c r="TC82" s="102"/>
      <c r="TD82" s="102"/>
      <c r="TE82" s="102"/>
      <c r="TF82" s="102"/>
      <c r="TG82" s="102"/>
      <c r="TH82" s="102"/>
      <c r="TI82" s="102"/>
      <c r="TJ82" s="102"/>
      <c r="TK82" s="102"/>
      <c r="TL82" s="102"/>
      <c r="TM82" s="102"/>
      <c r="TN82" s="102"/>
      <c r="TO82" s="102"/>
      <c r="TP82" s="102"/>
      <c r="TQ82" s="102"/>
      <c r="TR82" s="102"/>
    </row>
    <row r="83" spans="1:538" s="17" customFormat="1">
      <c r="A83" s="34" t="s">
        <v>134</v>
      </c>
      <c r="B83" s="34" t="s">
        <v>135</v>
      </c>
      <c r="C83" s="98" t="s">
        <v>136</v>
      </c>
      <c r="D83" s="99">
        <v>353170942</v>
      </c>
      <c r="E83" s="104">
        <v>259745384</v>
      </c>
      <c r="F83" s="104">
        <v>330426782</v>
      </c>
      <c r="G83" s="104">
        <f t="shared" si="17"/>
        <v>943343108</v>
      </c>
    </row>
    <row r="84" spans="1:538" s="38" customFormat="1">
      <c r="A84" s="34" t="s">
        <v>137</v>
      </c>
      <c r="B84" s="34" t="s">
        <v>138</v>
      </c>
      <c r="C84" s="98" t="s">
        <v>139</v>
      </c>
      <c r="D84" s="99">
        <v>141575292</v>
      </c>
      <c r="E84" s="104">
        <v>141575292</v>
      </c>
      <c r="F84" s="104">
        <v>141575292</v>
      </c>
      <c r="G84" s="104">
        <f t="shared" si="17"/>
        <v>424725876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</row>
    <row r="85" spans="1:538" s="38" customFormat="1">
      <c r="A85" s="34" t="s">
        <v>140</v>
      </c>
      <c r="B85" s="34" t="s">
        <v>141</v>
      </c>
      <c r="C85" s="98" t="s">
        <v>142</v>
      </c>
      <c r="D85" s="99">
        <v>19528066</v>
      </c>
      <c r="E85" s="104">
        <v>19528066</v>
      </c>
      <c r="F85" s="104">
        <v>19528066</v>
      </c>
      <c r="G85" s="104">
        <f t="shared" si="17"/>
        <v>58584198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</row>
    <row r="86" spans="1:538" s="38" customFormat="1">
      <c r="A86" s="34" t="s">
        <v>143</v>
      </c>
      <c r="B86" s="34" t="s">
        <v>144</v>
      </c>
      <c r="C86" s="98" t="s">
        <v>145</v>
      </c>
      <c r="D86" s="99">
        <v>261874636</v>
      </c>
      <c r="E86" s="104">
        <v>261874636</v>
      </c>
      <c r="F86" s="104">
        <v>261874636</v>
      </c>
      <c r="G86" s="104">
        <f t="shared" si="17"/>
        <v>785623908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</row>
    <row r="87" spans="1:538" s="17" customFormat="1">
      <c r="A87" s="34"/>
      <c r="B87" s="34"/>
      <c r="C87" s="98" t="s">
        <v>146</v>
      </c>
      <c r="D87" s="99">
        <f>SUM(D88:D94)</f>
        <v>65298122</v>
      </c>
      <c r="E87" s="104">
        <f t="shared" ref="E87:F87" si="20">SUM(E88:E94)</f>
        <v>65298122</v>
      </c>
      <c r="F87" s="104">
        <f t="shared" si="20"/>
        <v>65298122</v>
      </c>
      <c r="G87" s="104">
        <f t="shared" si="17"/>
        <v>195894366</v>
      </c>
    </row>
    <row r="88" spans="1:538" s="103" customFormat="1">
      <c r="A88" s="34" t="s">
        <v>147</v>
      </c>
      <c r="B88" s="34" t="s">
        <v>148</v>
      </c>
      <c r="C88" s="94" t="s">
        <v>149</v>
      </c>
      <c r="D88" s="43">
        <v>30714873</v>
      </c>
      <c r="E88" s="44">
        <v>30714873</v>
      </c>
      <c r="F88" s="44">
        <v>30714873</v>
      </c>
      <c r="G88" s="44">
        <f t="shared" si="17"/>
        <v>92144619</v>
      </c>
      <c r="H88" s="102"/>
      <c r="I88" s="17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  <c r="IQ88" s="102"/>
      <c r="IR88" s="102"/>
      <c r="IS88" s="102"/>
      <c r="IT88" s="102"/>
      <c r="IU88" s="102"/>
      <c r="IV88" s="102"/>
      <c r="IW88" s="102"/>
      <c r="IX88" s="102"/>
      <c r="IY88" s="102"/>
      <c r="IZ88" s="102"/>
      <c r="JA88" s="102"/>
      <c r="JB88" s="102"/>
      <c r="JC88" s="102"/>
      <c r="JD88" s="102"/>
      <c r="JE88" s="102"/>
      <c r="JF88" s="102"/>
      <c r="JG88" s="102"/>
      <c r="JH88" s="102"/>
      <c r="JI88" s="102"/>
      <c r="JJ88" s="102"/>
      <c r="JK88" s="102"/>
      <c r="JL88" s="102"/>
      <c r="JM88" s="102"/>
      <c r="JN88" s="102"/>
      <c r="JO88" s="102"/>
      <c r="JP88" s="102"/>
      <c r="JQ88" s="102"/>
      <c r="JR88" s="102"/>
      <c r="JS88" s="102"/>
      <c r="JT88" s="102"/>
      <c r="JU88" s="102"/>
      <c r="JV88" s="102"/>
      <c r="JW88" s="102"/>
      <c r="JX88" s="102"/>
      <c r="JY88" s="102"/>
      <c r="JZ88" s="102"/>
      <c r="KA88" s="102"/>
      <c r="KB88" s="102"/>
      <c r="KC88" s="102"/>
      <c r="KD88" s="102"/>
      <c r="KE88" s="102"/>
      <c r="KF88" s="102"/>
      <c r="KG88" s="102"/>
      <c r="KH88" s="102"/>
      <c r="KI88" s="102"/>
      <c r="KJ88" s="102"/>
      <c r="KK88" s="102"/>
      <c r="KL88" s="102"/>
      <c r="KM88" s="102"/>
      <c r="KN88" s="102"/>
      <c r="KO88" s="102"/>
      <c r="KP88" s="102"/>
      <c r="KQ88" s="102"/>
      <c r="KR88" s="102"/>
      <c r="KS88" s="102"/>
      <c r="KT88" s="102"/>
      <c r="KU88" s="102"/>
      <c r="KV88" s="102"/>
      <c r="KW88" s="102"/>
      <c r="KX88" s="102"/>
      <c r="KY88" s="102"/>
      <c r="KZ88" s="102"/>
      <c r="LA88" s="102"/>
      <c r="LB88" s="102"/>
      <c r="LC88" s="102"/>
      <c r="LD88" s="102"/>
      <c r="LE88" s="102"/>
      <c r="LF88" s="102"/>
      <c r="LG88" s="102"/>
      <c r="LH88" s="102"/>
      <c r="LI88" s="102"/>
      <c r="LJ88" s="102"/>
      <c r="LK88" s="102"/>
      <c r="LL88" s="102"/>
      <c r="LM88" s="102"/>
      <c r="LN88" s="102"/>
      <c r="LO88" s="102"/>
      <c r="LP88" s="102"/>
      <c r="LQ88" s="102"/>
      <c r="LR88" s="102"/>
      <c r="LS88" s="102"/>
      <c r="LT88" s="102"/>
      <c r="LU88" s="102"/>
      <c r="LV88" s="102"/>
      <c r="LW88" s="102"/>
      <c r="LX88" s="102"/>
      <c r="LY88" s="102"/>
      <c r="LZ88" s="102"/>
      <c r="MA88" s="102"/>
      <c r="MB88" s="102"/>
      <c r="MC88" s="102"/>
      <c r="MD88" s="102"/>
      <c r="ME88" s="102"/>
      <c r="MF88" s="102"/>
      <c r="MG88" s="102"/>
      <c r="MH88" s="102"/>
      <c r="MI88" s="102"/>
      <c r="MJ88" s="102"/>
      <c r="MK88" s="102"/>
      <c r="ML88" s="102"/>
      <c r="MM88" s="102"/>
      <c r="MN88" s="102"/>
      <c r="MO88" s="102"/>
      <c r="MP88" s="102"/>
      <c r="MQ88" s="102"/>
      <c r="MR88" s="102"/>
      <c r="MS88" s="102"/>
      <c r="MT88" s="102"/>
      <c r="MU88" s="102"/>
      <c r="MV88" s="102"/>
      <c r="MW88" s="102"/>
      <c r="MX88" s="102"/>
      <c r="MY88" s="102"/>
      <c r="MZ88" s="102"/>
      <c r="NA88" s="102"/>
      <c r="NB88" s="102"/>
      <c r="NC88" s="102"/>
      <c r="ND88" s="102"/>
      <c r="NE88" s="102"/>
      <c r="NF88" s="102"/>
      <c r="NG88" s="102"/>
      <c r="NH88" s="102"/>
      <c r="NI88" s="102"/>
      <c r="NJ88" s="102"/>
      <c r="NK88" s="102"/>
      <c r="NL88" s="102"/>
      <c r="NM88" s="102"/>
      <c r="NN88" s="102"/>
      <c r="NO88" s="102"/>
      <c r="NP88" s="102"/>
      <c r="NQ88" s="102"/>
      <c r="NR88" s="102"/>
      <c r="NS88" s="102"/>
      <c r="NT88" s="102"/>
      <c r="NU88" s="102"/>
      <c r="NV88" s="102"/>
      <c r="NW88" s="102"/>
      <c r="NX88" s="102"/>
      <c r="NY88" s="102"/>
      <c r="NZ88" s="102"/>
      <c r="OA88" s="102"/>
      <c r="OB88" s="102"/>
      <c r="OC88" s="102"/>
      <c r="OD88" s="102"/>
      <c r="OE88" s="102"/>
      <c r="OF88" s="102"/>
      <c r="OG88" s="102"/>
      <c r="OH88" s="102"/>
      <c r="OI88" s="102"/>
      <c r="OJ88" s="102"/>
      <c r="OK88" s="102"/>
      <c r="OL88" s="102"/>
      <c r="OM88" s="102"/>
      <c r="ON88" s="102"/>
      <c r="OO88" s="102"/>
      <c r="OP88" s="102"/>
      <c r="OQ88" s="102"/>
      <c r="OR88" s="102"/>
      <c r="OS88" s="102"/>
      <c r="OT88" s="102"/>
      <c r="OU88" s="102"/>
      <c r="OV88" s="102"/>
      <c r="OW88" s="102"/>
      <c r="OX88" s="102"/>
      <c r="OY88" s="102"/>
      <c r="OZ88" s="102"/>
      <c r="PA88" s="102"/>
      <c r="PB88" s="102"/>
      <c r="PC88" s="102"/>
      <c r="PD88" s="102"/>
      <c r="PE88" s="102"/>
      <c r="PF88" s="102"/>
      <c r="PG88" s="102"/>
      <c r="PH88" s="102"/>
      <c r="PI88" s="102"/>
      <c r="PJ88" s="102"/>
      <c r="PK88" s="102"/>
      <c r="PL88" s="102"/>
      <c r="PM88" s="102"/>
      <c r="PN88" s="102"/>
      <c r="PO88" s="102"/>
      <c r="PP88" s="102"/>
      <c r="PQ88" s="102"/>
      <c r="PR88" s="102"/>
      <c r="PS88" s="102"/>
      <c r="PT88" s="102"/>
      <c r="PU88" s="102"/>
      <c r="PV88" s="102"/>
      <c r="PW88" s="102"/>
      <c r="PX88" s="102"/>
      <c r="PY88" s="102"/>
      <c r="PZ88" s="102"/>
      <c r="QA88" s="102"/>
      <c r="QB88" s="102"/>
      <c r="QC88" s="102"/>
      <c r="QD88" s="102"/>
      <c r="QE88" s="102"/>
      <c r="QF88" s="102"/>
      <c r="QG88" s="102"/>
      <c r="QH88" s="102"/>
      <c r="QI88" s="102"/>
      <c r="QJ88" s="102"/>
      <c r="QK88" s="102"/>
      <c r="QL88" s="102"/>
      <c r="QM88" s="102"/>
      <c r="QN88" s="102"/>
      <c r="QO88" s="102"/>
      <c r="QP88" s="102"/>
      <c r="QQ88" s="102"/>
      <c r="QR88" s="102"/>
      <c r="QS88" s="102"/>
      <c r="QT88" s="102"/>
      <c r="QU88" s="102"/>
      <c r="QV88" s="102"/>
      <c r="QW88" s="102"/>
      <c r="QX88" s="102"/>
      <c r="QY88" s="102"/>
      <c r="QZ88" s="102"/>
      <c r="RA88" s="102"/>
      <c r="RB88" s="102"/>
      <c r="RC88" s="102"/>
      <c r="RD88" s="102"/>
      <c r="RE88" s="102"/>
      <c r="RF88" s="102"/>
      <c r="RG88" s="102"/>
      <c r="RH88" s="102"/>
      <c r="RI88" s="102"/>
      <c r="RJ88" s="102"/>
      <c r="RK88" s="102"/>
      <c r="RL88" s="102"/>
      <c r="RM88" s="102"/>
      <c r="RN88" s="102"/>
      <c r="RO88" s="102"/>
      <c r="RP88" s="102"/>
      <c r="RQ88" s="102"/>
      <c r="RR88" s="102"/>
      <c r="RS88" s="102"/>
      <c r="RT88" s="102"/>
      <c r="RU88" s="102"/>
      <c r="RV88" s="102"/>
      <c r="RW88" s="102"/>
      <c r="RX88" s="102"/>
      <c r="RY88" s="102"/>
      <c r="RZ88" s="102"/>
      <c r="SA88" s="102"/>
      <c r="SB88" s="102"/>
      <c r="SC88" s="102"/>
      <c r="SD88" s="102"/>
      <c r="SE88" s="102"/>
      <c r="SF88" s="102"/>
      <c r="SG88" s="102"/>
      <c r="SH88" s="102"/>
      <c r="SI88" s="102"/>
      <c r="SJ88" s="102"/>
      <c r="SK88" s="102"/>
      <c r="SL88" s="102"/>
      <c r="SM88" s="102"/>
      <c r="SN88" s="102"/>
      <c r="SO88" s="102"/>
      <c r="SP88" s="102"/>
      <c r="SQ88" s="102"/>
      <c r="SR88" s="102"/>
      <c r="SS88" s="102"/>
      <c r="ST88" s="102"/>
      <c r="SU88" s="102"/>
      <c r="SV88" s="102"/>
      <c r="SW88" s="102"/>
      <c r="SX88" s="102"/>
      <c r="SY88" s="102"/>
      <c r="SZ88" s="102"/>
      <c r="TA88" s="102"/>
      <c r="TB88" s="102"/>
      <c r="TC88" s="102"/>
      <c r="TD88" s="102"/>
      <c r="TE88" s="102"/>
      <c r="TF88" s="102"/>
      <c r="TG88" s="102"/>
      <c r="TH88" s="102"/>
      <c r="TI88" s="102"/>
      <c r="TJ88" s="102"/>
      <c r="TK88" s="102"/>
      <c r="TL88" s="102"/>
      <c r="TM88" s="102"/>
      <c r="TN88" s="102"/>
      <c r="TO88" s="102"/>
      <c r="TP88" s="102"/>
      <c r="TQ88" s="102"/>
      <c r="TR88" s="102"/>
    </row>
    <row r="89" spans="1:538" s="103" customFormat="1">
      <c r="A89" s="34" t="s">
        <v>150</v>
      </c>
      <c r="B89" s="34" t="s">
        <v>151</v>
      </c>
      <c r="C89" s="94" t="s">
        <v>152</v>
      </c>
      <c r="D89" s="43">
        <v>14276356</v>
      </c>
      <c r="E89" s="44">
        <v>14276356</v>
      </c>
      <c r="F89" s="44">
        <v>14276356</v>
      </c>
      <c r="G89" s="44">
        <f t="shared" si="17"/>
        <v>42829068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  <c r="IQ89" s="102"/>
      <c r="IR89" s="102"/>
      <c r="IS89" s="102"/>
      <c r="IT89" s="102"/>
      <c r="IU89" s="102"/>
      <c r="IV89" s="102"/>
      <c r="IW89" s="102"/>
      <c r="IX89" s="102"/>
      <c r="IY89" s="102"/>
      <c r="IZ89" s="102"/>
      <c r="JA89" s="102"/>
      <c r="JB89" s="102"/>
      <c r="JC89" s="102"/>
      <c r="JD89" s="102"/>
      <c r="JE89" s="102"/>
      <c r="JF89" s="102"/>
      <c r="JG89" s="102"/>
      <c r="JH89" s="102"/>
      <c r="JI89" s="102"/>
      <c r="JJ89" s="102"/>
      <c r="JK89" s="102"/>
      <c r="JL89" s="102"/>
      <c r="JM89" s="102"/>
      <c r="JN89" s="102"/>
      <c r="JO89" s="102"/>
      <c r="JP89" s="102"/>
      <c r="JQ89" s="102"/>
      <c r="JR89" s="102"/>
      <c r="JS89" s="102"/>
      <c r="JT89" s="102"/>
      <c r="JU89" s="102"/>
      <c r="JV89" s="102"/>
      <c r="JW89" s="102"/>
      <c r="JX89" s="102"/>
      <c r="JY89" s="102"/>
      <c r="JZ89" s="102"/>
      <c r="KA89" s="102"/>
      <c r="KB89" s="102"/>
      <c r="KC89" s="102"/>
      <c r="KD89" s="102"/>
      <c r="KE89" s="102"/>
      <c r="KF89" s="102"/>
      <c r="KG89" s="102"/>
      <c r="KH89" s="102"/>
      <c r="KI89" s="102"/>
      <c r="KJ89" s="102"/>
      <c r="KK89" s="102"/>
      <c r="KL89" s="102"/>
      <c r="KM89" s="102"/>
      <c r="KN89" s="102"/>
      <c r="KO89" s="102"/>
      <c r="KP89" s="102"/>
      <c r="KQ89" s="102"/>
      <c r="KR89" s="102"/>
      <c r="KS89" s="102"/>
      <c r="KT89" s="102"/>
      <c r="KU89" s="102"/>
      <c r="KV89" s="102"/>
      <c r="KW89" s="102"/>
      <c r="KX89" s="102"/>
      <c r="KY89" s="102"/>
      <c r="KZ89" s="102"/>
      <c r="LA89" s="102"/>
      <c r="LB89" s="102"/>
      <c r="LC89" s="102"/>
      <c r="LD89" s="102"/>
      <c r="LE89" s="102"/>
      <c r="LF89" s="102"/>
      <c r="LG89" s="102"/>
      <c r="LH89" s="102"/>
      <c r="LI89" s="102"/>
      <c r="LJ89" s="102"/>
      <c r="LK89" s="102"/>
      <c r="LL89" s="102"/>
      <c r="LM89" s="102"/>
      <c r="LN89" s="102"/>
      <c r="LO89" s="102"/>
      <c r="LP89" s="102"/>
      <c r="LQ89" s="102"/>
      <c r="LR89" s="102"/>
      <c r="LS89" s="102"/>
      <c r="LT89" s="102"/>
      <c r="LU89" s="102"/>
      <c r="LV89" s="102"/>
      <c r="LW89" s="102"/>
      <c r="LX89" s="102"/>
      <c r="LY89" s="102"/>
      <c r="LZ89" s="102"/>
      <c r="MA89" s="102"/>
      <c r="MB89" s="102"/>
      <c r="MC89" s="102"/>
      <c r="MD89" s="102"/>
      <c r="ME89" s="102"/>
      <c r="MF89" s="102"/>
      <c r="MG89" s="102"/>
      <c r="MH89" s="102"/>
      <c r="MI89" s="102"/>
      <c r="MJ89" s="102"/>
      <c r="MK89" s="102"/>
      <c r="ML89" s="102"/>
      <c r="MM89" s="102"/>
      <c r="MN89" s="102"/>
      <c r="MO89" s="102"/>
      <c r="MP89" s="102"/>
      <c r="MQ89" s="102"/>
      <c r="MR89" s="102"/>
      <c r="MS89" s="102"/>
      <c r="MT89" s="102"/>
      <c r="MU89" s="102"/>
      <c r="MV89" s="102"/>
      <c r="MW89" s="102"/>
      <c r="MX89" s="102"/>
      <c r="MY89" s="102"/>
      <c r="MZ89" s="102"/>
      <c r="NA89" s="102"/>
      <c r="NB89" s="102"/>
      <c r="NC89" s="102"/>
      <c r="ND89" s="102"/>
      <c r="NE89" s="102"/>
      <c r="NF89" s="102"/>
      <c r="NG89" s="102"/>
      <c r="NH89" s="102"/>
      <c r="NI89" s="102"/>
      <c r="NJ89" s="102"/>
      <c r="NK89" s="102"/>
      <c r="NL89" s="102"/>
      <c r="NM89" s="102"/>
      <c r="NN89" s="102"/>
      <c r="NO89" s="102"/>
      <c r="NP89" s="102"/>
      <c r="NQ89" s="102"/>
      <c r="NR89" s="102"/>
      <c r="NS89" s="102"/>
      <c r="NT89" s="102"/>
      <c r="NU89" s="102"/>
      <c r="NV89" s="102"/>
      <c r="NW89" s="102"/>
      <c r="NX89" s="102"/>
      <c r="NY89" s="102"/>
      <c r="NZ89" s="102"/>
      <c r="OA89" s="102"/>
      <c r="OB89" s="102"/>
      <c r="OC89" s="102"/>
      <c r="OD89" s="102"/>
      <c r="OE89" s="102"/>
      <c r="OF89" s="102"/>
      <c r="OG89" s="102"/>
      <c r="OH89" s="102"/>
      <c r="OI89" s="102"/>
      <c r="OJ89" s="102"/>
      <c r="OK89" s="102"/>
      <c r="OL89" s="102"/>
      <c r="OM89" s="102"/>
      <c r="ON89" s="102"/>
      <c r="OO89" s="102"/>
      <c r="OP89" s="102"/>
      <c r="OQ89" s="102"/>
      <c r="OR89" s="102"/>
      <c r="OS89" s="102"/>
      <c r="OT89" s="102"/>
      <c r="OU89" s="102"/>
      <c r="OV89" s="102"/>
      <c r="OW89" s="102"/>
      <c r="OX89" s="102"/>
      <c r="OY89" s="102"/>
      <c r="OZ89" s="102"/>
      <c r="PA89" s="102"/>
      <c r="PB89" s="102"/>
      <c r="PC89" s="102"/>
      <c r="PD89" s="102"/>
      <c r="PE89" s="102"/>
      <c r="PF89" s="102"/>
      <c r="PG89" s="102"/>
      <c r="PH89" s="102"/>
      <c r="PI89" s="102"/>
      <c r="PJ89" s="102"/>
      <c r="PK89" s="102"/>
      <c r="PL89" s="102"/>
      <c r="PM89" s="102"/>
      <c r="PN89" s="102"/>
      <c r="PO89" s="102"/>
      <c r="PP89" s="102"/>
      <c r="PQ89" s="102"/>
      <c r="PR89" s="102"/>
      <c r="PS89" s="102"/>
      <c r="PT89" s="102"/>
      <c r="PU89" s="102"/>
      <c r="PV89" s="102"/>
      <c r="PW89" s="102"/>
      <c r="PX89" s="102"/>
      <c r="PY89" s="102"/>
      <c r="PZ89" s="102"/>
      <c r="QA89" s="102"/>
      <c r="QB89" s="102"/>
      <c r="QC89" s="102"/>
      <c r="QD89" s="102"/>
      <c r="QE89" s="102"/>
      <c r="QF89" s="102"/>
      <c r="QG89" s="102"/>
      <c r="QH89" s="102"/>
      <c r="QI89" s="102"/>
      <c r="QJ89" s="102"/>
      <c r="QK89" s="102"/>
      <c r="QL89" s="102"/>
      <c r="QM89" s="102"/>
      <c r="QN89" s="102"/>
      <c r="QO89" s="102"/>
      <c r="QP89" s="102"/>
      <c r="QQ89" s="102"/>
      <c r="QR89" s="102"/>
      <c r="QS89" s="102"/>
      <c r="QT89" s="102"/>
      <c r="QU89" s="102"/>
      <c r="QV89" s="102"/>
      <c r="QW89" s="102"/>
      <c r="QX89" s="102"/>
      <c r="QY89" s="102"/>
      <c r="QZ89" s="102"/>
      <c r="RA89" s="102"/>
      <c r="RB89" s="102"/>
      <c r="RC89" s="102"/>
      <c r="RD89" s="102"/>
      <c r="RE89" s="102"/>
      <c r="RF89" s="102"/>
      <c r="RG89" s="102"/>
      <c r="RH89" s="102"/>
      <c r="RI89" s="102"/>
      <c r="RJ89" s="102"/>
      <c r="RK89" s="102"/>
      <c r="RL89" s="102"/>
      <c r="RM89" s="102"/>
      <c r="RN89" s="102"/>
      <c r="RO89" s="102"/>
      <c r="RP89" s="102"/>
      <c r="RQ89" s="102"/>
      <c r="RR89" s="102"/>
      <c r="RS89" s="102"/>
      <c r="RT89" s="102"/>
      <c r="RU89" s="102"/>
      <c r="RV89" s="102"/>
      <c r="RW89" s="102"/>
      <c r="RX89" s="102"/>
      <c r="RY89" s="102"/>
      <c r="RZ89" s="102"/>
      <c r="SA89" s="102"/>
      <c r="SB89" s="102"/>
      <c r="SC89" s="102"/>
      <c r="SD89" s="102"/>
      <c r="SE89" s="102"/>
      <c r="SF89" s="102"/>
      <c r="SG89" s="102"/>
      <c r="SH89" s="102"/>
      <c r="SI89" s="102"/>
      <c r="SJ89" s="102"/>
      <c r="SK89" s="102"/>
      <c r="SL89" s="102"/>
      <c r="SM89" s="102"/>
      <c r="SN89" s="102"/>
      <c r="SO89" s="102"/>
      <c r="SP89" s="102"/>
      <c r="SQ89" s="102"/>
      <c r="SR89" s="102"/>
      <c r="SS89" s="102"/>
      <c r="ST89" s="102"/>
      <c r="SU89" s="102"/>
      <c r="SV89" s="102"/>
      <c r="SW89" s="102"/>
      <c r="SX89" s="102"/>
      <c r="SY89" s="102"/>
      <c r="SZ89" s="102"/>
      <c r="TA89" s="102"/>
      <c r="TB89" s="102"/>
      <c r="TC89" s="102"/>
      <c r="TD89" s="102"/>
      <c r="TE89" s="102"/>
      <c r="TF89" s="102"/>
      <c r="TG89" s="102"/>
      <c r="TH89" s="102"/>
      <c r="TI89" s="102"/>
      <c r="TJ89" s="102"/>
      <c r="TK89" s="102"/>
      <c r="TL89" s="102"/>
      <c r="TM89" s="102"/>
      <c r="TN89" s="102"/>
      <c r="TO89" s="102"/>
      <c r="TP89" s="102"/>
      <c r="TQ89" s="102"/>
      <c r="TR89" s="102"/>
    </row>
    <row r="90" spans="1:538" s="103" customFormat="1">
      <c r="A90" s="34" t="s">
        <v>153</v>
      </c>
      <c r="B90" s="34" t="s">
        <v>154</v>
      </c>
      <c r="C90" s="94" t="s">
        <v>155</v>
      </c>
      <c r="D90" s="43">
        <v>3407876</v>
      </c>
      <c r="E90" s="44">
        <v>3407876</v>
      </c>
      <c r="F90" s="44">
        <v>3407876</v>
      </c>
      <c r="G90" s="44">
        <f t="shared" si="17"/>
        <v>10223628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  <c r="IQ90" s="102"/>
      <c r="IR90" s="102"/>
      <c r="IS90" s="102"/>
      <c r="IT90" s="102"/>
      <c r="IU90" s="102"/>
      <c r="IV90" s="102"/>
      <c r="IW90" s="102"/>
      <c r="IX90" s="102"/>
      <c r="IY90" s="102"/>
      <c r="IZ90" s="102"/>
      <c r="JA90" s="102"/>
      <c r="JB90" s="102"/>
      <c r="JC90" s="102"/>
      <c r="JD90" s="102"/>
      <c r="JE90" s="102"/>
      <c r="JF90" s="102"/>
      <c r="JG90" s="102"/>
      <c r="JH90" s="102"/>
      <c r="JI90" s="102"/>
      <c r="JJ90" s="102"/>
      <c r="JK90" s="102"/>
      <c r="JL90" s="102"/>
      <c r="JM90" s="102"/>
      <c r="JN90" s="102"/>
      <c r="JO90" s="102"/>
      <c r="JP90" s="102"/>
      <c r="JQ90" s="102"/>
      <c r="JR90" s="102"/>
      <c r="JS90" s="102"/>
      <c r="JT90" s="102"/>
      <c r="JU90" s="102"/>
      <c r="JV90" s="102"/>
      <c r="JW90" s="102"/>
      <c r="JX90" s="102"/>
      <c r="JY90" s="102"/>
      <c r="JZ90" s="102"/>
      <c r="KA90" s="102"/>
      <c r="KB90" s="102"/>
      <c r="KC90" s="102"/>
      <c r="KD90" s="102"/>
      <c r="KE90" s="102"/>
      <c r="KF90" s="102"/>
      <c r="KG90" s="102"/>
      <c r="KH90" s="102"/>
      <c r="KI90" s="102"/>
      <c r="KJ90" s="102"/>
      <c r="KK90" s="102"/>
      <c r="KL90" s="102"/>
      <c r="KM90" s="102"/>
      <c r="KN90" s="102"/>
      <c r="KO90" s="102"/>
      <c r="KP90" s="102"/>
      <c r="KQ90" s="102"/>
      <c r="KR90" s="102"/>
      <c r="KS90" s="102"/>
      <c r="KT90" s="102"/>
      <c r="KU90" s="102"/>
      <c r="KV90" s="102"/>
      <c r="KW90" s="102"/>
      <c r="KX90" s="102"/>
      <c r="KY90" s="102"/>
      <c r="KZ90" s="102"/>
      <c r="LA90" s="102"/>
      <c r="LB90" s="102"/>
      <c r="LC90" s="102"/>
      <c r="LD90" s="102"/>
      <c r="LE90" s="102"/>
      <c r="LF90" s="102"/>
      <c r="LG90" s="102"/>
      <c r="LH90" s="102"/>
      <c r="LI90" s="102"/>
      <c r="LJ90" s="102"/>
      <c r="LK90" s="102"/>
      <c r="LL90" s="102"/>
      <c r="LM90" s="102"/>
      <c r="LN90" s="102"/>
      <c r="LO90" s="102"/>
      <c r="LP90" s="102"/>
      <c r="LQ90" s="102"/>
      <c r="LR90" s="102"/>
      <c r="LS90" s="102"/>
      <c r="LT90" s="102"/>
      <c r="LU90" s="102"/>
      <c r="LV90" s="102"/>
      <c r="LW90" s="102"/>
      <c r="LX90" s="102"/>
      <c r="LY90" s="102"/>
      <c r="LZ90" s="102"/>
      <c r="MA90" s="102"/>
      <c r="MB90" s="102"/>
      <c r="MC90" s="102"/>
      <c r="MD90" s="102"/>
      <c r="ME90" s="102"/>
      <c r="MF90" s="102"/>
      <c r="MG90" s="102"/>
      <c r="MH90" s="102"/>
      <c r="MI90" s="102"/>
      <c r="MJ90" s="102"/>
      <c r="MK90" s="102"/>
      <c r="ML90" s="102"/>
      <c r="MM90" s="102"/>
      <c r="MN90" s="102"/>
      <c r="MO90" s="102"/>
      <c r="MP90" s="102"/>
      <c r="MQ90" s="102"/>
      <c r="MR90" s="102"/>
      <c r="MS90" s="102"/>
      <c r="MT90" s="102"/>
      <c r="MU90" s="102"/>
      <c r="MV90" s="102"/>
      <c r="MW90" s="102"/>
      <c r="MX90" s="102"/>
      <c r="MY90" s="102"/>
      <c r="MZ90" s="102"/>
      <c r="NA90" s="102"/>
      <c r="NB90" s="102"/>
      <c r="NC90" s="102"/>
      <c r="ND90" s="102"/>
      <c r="NE90" s="102"/>
      <c r="NF90" s="102"/>
      <c r="NG90" s="102"/>
      <c r="NH90" s="102"/>
      <c r="NI90" s="102"/>
      <c r="NJ90" s="102"/>
      <c r="NK90" s="102"/>
      <c r="NL90" s="102"/>
      <c r="NM90" s="102"/>
      <c r="NN90" s="102"/>
      <c r="NO90" s="102"/>
      <c r="NP90" s="102"/>
      <c r="NQ90" s="102"/>
      <c r="NR90" s="102"/>
      <c r="NS90" s="102"/>
      <c r="NT90" s="102"/>
      <c r="NU90" s="102"/>
      <c r="NV90" s="102"/>
      <c r="NW90" s="102"/>
      <c r="NX90" s="102"/>
      <c r="NY90" s="102"/>
      <c r="NZ90" s="102"/>
      <c r="OA90" s="102"/>
      <c r="OB90" s="102"/>
      <c r="OC90" s="102"/>
      <c r="OD90" s="102"/>
      <c r="OE90" s="102"/>
      <c r="OF90" s="102"/>
      <c r="OG90" s="102"/>
      <c r="OH90" s="102"/>
      <c r="OI90" s="102"/>
      <c r="OJ90" s="102"/>
      <c r="OK90" s="102"/>
      <c r="OL90" s="102"/>
      <c r="OM90" s="102"/>
      <c r="ON90" s="102"/>
      <c r="OO90" s="102"/>
      <c r="OP90" s="102"/>
      <c r="OQ90" s="102"/>
      <c r="OR90" s="102"/>
      <c r="OS90" s="102"/>
      <c r="OT90" s="102"/>
      <c r="OU90" s="102"/>
      <c r="OV90" s="102"/>
      <c r="OW90" s="102"/>
      <c r="OX90" s="102"/>
      <c r="OY90" s="102"/>
      <c r="OZ90" s="102"/>
      <c r="PA90" s="102"/>
      <c r="PB90" s="102"/>
      <c r="PC90" s="102"/>
      <c r="PD90" s="102"/>
      <c r="PE90" s="102"/>
      <c r="PF90" s="102"/>
      <c r="PG90" s="102"/>
      <c r="PH90" s="102"/>
      <c r="PI90" s="102"/>
      <c r="PJ90" s="102"/>
      <c r="PK90" s="102"/>
      <c r="PL90" s="102"/>
      <c r="PM90" s="102"/>
      <c r="PN90" s="102"/>
      <c r="PO90" s="102"/>
      <c r="PP90" s="102"/>
      <c r="PQ90" s="102"/>
      <c r="PR90" s="102"/>
      <c r="PS90" s="102"/>
      <c r="PT90" s="102"/>
      <c r="PU90" s="102"/>
      <c r="PV90" s="102"/>
      <c r="PW90" s="102"/>
      <c r="PX90" s="102"/>
      <c r="PY90" s="102"/>
      <c r="PZ90" s="102"/>
      <c r="QA90" s="102"/>
      <c r="QB90" s="102"/>
      <c r="QC90" s="102"/>
      <c r="QD90" s="102"/>
      <c r="QE90" s="102"/>
      <c r="QF90" s="102"/>
      <c r="QG90" s="102"/>
      <c r="QH90" s="102"/>
      <c r="QI90" s="102"/>
      <c r="QJ90" s="102"/>
      <c r="QK90" s="102"/>
      <c r="QL90" s="102"/>
      <c r="QM90" s="102"/>
      <c r="QN90" s="102"/>
      <c r="QO90" s="102"/>
      <c r="QP90" s="102"/>
      <c r="QQ90" s="102"/>
      <c r="QR90" s="102"/>
      <c r="QS90" s="102"/>
      <c r="QT90" s="102"/>
      <c r="QU90" s="102"/>
      <c r="QV90" s="102"/>
      <c r="QW90" s="102"/>
      <c r="QX90" s="102"/>
      <c r="QY90" s="102"/>
      <c r="QZ90" s="102"/>
      <c r="RA90" s="102"/>
      <c r="RB90" s="102"/>
      <c r="RC90" s="102"/>
      <c r="RD90" s="102"/>
      <c r="RE90" s="102"/>
      <c r="RF90" s="102"/>
      <c r="RG90" s="102"/>
      <c r="RH90" s="102"/>
      <c r="RI90" s="102"/>
      <c r="RJ90" s="102"/>
      <c r="RK90" s="102"/>
      <c r="RL90" s="102"/>
      <c r="RM90" s="102"/>
      <c r="RN90" s="102"/>
      <c r="RO90" s="102"/>
      <c r="RP90" s="102"/>
      <c r="RQ90" s="102"/>
      <c r="RR90" s="102"/>
      <c r="RS90" s="102"/>
      <c r="RT90" s="102"/>
      <c r="RU90" s="102"/>
      <c r="RV90" s="102"/>
      <c r="RW90" s="102"/>
      <c r="RX90" s="102"/>
      <c r="RY90" s="102"/>
      <c r="RZ90" s="102"/>
      <c r="SA90" s="102"/>
      <c r="SB90" s="102"/>
      <c r="SC90" s="102"/>
      <c r="SD90" s="102"/>
      <c r="SE90" s="102"/>
      <c r="SF90" s="102"/>
      <c r="SG90" s="102"/>
      <c r="SH90" s="102"/>
      <c r="SI90" s="102"/>
      <c r="SJ90" s="102"/>
      <c r="SK90" s="102"/>
      <c r="SL90" s="102"/>
      <c r="SM90" s="102"/>
      <c r="SN90" s="102"/>
      <c r="SO90" s="102"/>
      <c r="SP90" s="102"/>
      <c r="SQ90" s="102"/>
      <c r="SR90" s="102"/>
      <c r="SS90" s="102"/>
      <c r="ST90" s="102"/>
      <c r="SU90" s="102"/>
      <c r="SV90" s="102"/>
      <c r="SW90" s="102"/>
      <c r="SX90" s="102"/>
      <c r="SY90" s="102"/>
      <c r="SZ90" s="102"/>
      <c r="TA90" s="102"/>
      <c r="TB90" s="102"/>
      <c r="TC90" s="102"/>
      <c r="TD90" s="102"/>
      <c r="TE90" s="102"/>
      <c r="TF90" s="102"/>
      <c r="TG90" s="102"/>
      <c r="TH90" s="102"/>
      <c r="TI90" s="102"/>
      <c r="TJ90" s="102"/>
      <c r="TK90" s="102"/>
      <c r="TL90" s="102"/>
      <c r="TM90" s="102"/>
      <c r="TN90" s="102"/>
      <c r="TO90" s="102"/>
      <c r="TP90" s="102"/>
      <c r="TQ90" s="102"/>
      <c r="TR90" s="102"/>
    </row>
    <row r="91" spans="1:538" s="103" customFormat="1">
      <c r="A91" s="34" t="s">
        <v>156</v>
      </c>
      <c r="B91" s="34" t="s">
        <v>157</v>
      </c>
      <c r="C91" s="94" t="s">
        <v>158</v>
      </c>
      <c r="D91" s="43">
        <v>574486</v>
      </c>
      <c r="E91" s="44">
        <v>574486</v>
      </c>
      <c r="F91" s="44">
        <v>574486</v>
      </c>
      <c r="G91" s="44">
        <f t="shared" si="17"/>
        <v>1723458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  <c r="IW91" s="102"/>
      <c r="IX91" s="102"/>
      <c r="IY91" s="102"/>
      <c r="IZ91" s="102"/>
      <c r="JA91" s="102"/>
      <c r="JB91" s="102"/>
      <c r="JC91" s="102"/>
      <c r="JD91" s="102"/>
      <c r="JE91" s="102"/>
      <c r="JF91" s="102"/>
      <c r="JG91" s="102"/>
      <c r="JH91" s="102"/>
      <c r="JI91" s="102"/>
      <c r="JJ91" s="102"/>
      <c r="JK91" s="102"/>
      <c r="JL91" s="102"/>
      <c r="JM91" s="102"/>
      <c r="JN91" s="102"/>
      <c r="JO91" s="102"/>
      <c r="JP91" s="102"/>
      <c r="JQ91" s="102"/>
      <c r="JR91" s="102"/>
      <c r="JS91" s="102"/>
      <c r="JT91" s="102"/>
      <c r="JU91" s="102"/>
      <c r="JV91" s="102"/>
      <c r="JW91" s="102"/>
      <c r="JX91" s="102"/>
      <c r="JY91" s="102"/>
      <c r="JZ91" s="102"/>
      <c r="KA91" s="102"/>
      <c r="KB91" s="102"/>
      <c r="KC91" s="102"/>
      <c r="KD91" s="102"/>
      <c r="KE91" s="102"/>
      <c r="KF91" s="102"/>
      <c r="KG91" s="102"/>
      <c r="KH91" s="102"/>
      <c r="KI91" s="102"/>
      <c r="KJ91" s="102"/>
      <c r="KK91" s="102"/>
      <c r="KL91" s="102"/>
      <c r="KM91" s="102"/>
      <c r="KN91" s="102"/>
      <c r="KO91" s="102"/>
      <c r="KP91" s="102"/>
      <c r="KQ91" s="102"/>
      <c r="KR91" s="102"/>
      <c r="KS91" s="102"/>
      <c r="KT91" s="102"/>
      <c r="KU91" s="102"/>
      <c r="KV91" s="102"/>
      <c r="KW91" s="102"/>
      <c r="KX91" s="102"/>
      <c r="KY91" s="102"/>
      <c r="KZ91" s="102"/>
      <c r="LA91" s="102"/>
      <c r="LB91" s="102"/>
      <c r="LC91" s="102"/>
      <c r="LD91" s="102"/>
      <c r="LE91" s="102"/>
      <c r="LF91" s="102"/>
      <c r="LG91" s="102"/>
      <c r="LH91" s="102"/>
      <c r="LI91" s="102"/>
      <c r="LJ91" s="102"/>
      <c r="LK91" s="102"/>
      <c r="LL91" s="102"/>
      <c r="LM91" s="102"/>
      <c r="LN91" s="102"/>
      <c r="LO91" s="102"/>
      <c r="LP91" s="102"/>
      <c r="LQ91" s="102"/>
      <c r="LR91" s="102"/>
      <c r="LS91" s="102"/>
      <c r="LT91" s="102"/>
      <c r="LU91" s="102"/>
      <c r="LV91" s="102"/>
      <c r="LW91" s="102"/>
      <c r="LX91" s="102"/>
      <c r="LY91" s="102"/>
      <c r="LZ91" s="102"/>
      <c r="MA91" s="102"/>
      <c r="MB91" s="102"/>
      <c r="MC91" s="102"/>
      <c r="MD91" s="102"/>
      <c r="ME91" s="102"/>
      <c r="MF91" s="102"/>
      <c r="MG91" s="102"/>
      <c r="MH91" s="102"/>
      <c r="MI91" s="102"/>
      <c r="MJ91" s="102"/>
      <c r="MK91" s="102"/>
      <c r="ML91" s="102"/>
      <c r="MM91" s="102"/>
      <c r="MN91" s="102"/>
      <c r="MO91" s="102"/>
      <c r="MP91" s="102"/>
      <c r="MQ91" s="102"/>
      <c r="MR91" s="102"/>
      <c r="MS91" s="102"/>
      <c r="MT91" s="102"/>
      <c r="MU91" s="102"/>
      <c r="MV91" s="102"/>
      <c r="MW91" s="102"/>
      <c r="MX91" s="102"/>
      <c r="MY91" s="102"/>
      <c r="MZ91" s="102"/>
      <c r="NA91" s="102"/>
      <c r="NB91" s="102"/>
      <c r="NC91" s="102"/>
      <c r="ND91" s="102"/>
      <c r="NE91" s="102"/>
      <c r="NF91" s="102"/>
      <c r="NG91" s="102"/>
      <c r="NH91" s="102"/>
      <c r="NI91" s="102"/>
      <c r="NJ91" s="102"/>
      <c r="NK91" s="102"/>
      <c r="NL91" s="102"/>
      <c r="NM91" s="102"/>
      <c r="NN91" s="102"/>
      <c r="NO91" s="102"/>
      <c r="NP91" s="102"/>
      <c r="NQ91" s="102"/>
      <c r="NR91" s="102"/>
      <c r="NS91" s="102"/>
      <c r="NT91" s="102"/>
      <c r="NU91" s="102"/>
      <c r="NV91" s="102"/>
      <c r="NW91" s="102"/>
      <c r="NX91" s="102"/>
      <c r="NY91" s="102"/>
      <c r="NZ91" s="102"/>
      <c r="OA91" s="102"/>
      <c r="OB91" s="102"/>
      <c r="OC91" s="102"/>
      <c r="OD91" s="102"/>
      <c r="OE91" s="102"/>
      <c r="OF91" s="102"/>
      <c r="OG91" s="102"/>
      <c r="OH91" s="102"/>
      <c r="OI91" s="102"/>
      <c r="OJ91" s="102"/>
      <c r="OK91" s="102"/>
      <c r="OL91" s="102"/>
      <c r="OM91" s="102"/>
      <c r="ON91" s="102"/>
      <c r="OO91" s="102"/>
      <c r="OP91" s="102"/>
      <c r="OQ91" s="102"/>
      <c r="OR91" s="102"/>
      <c r="OS91" s="102"/>
      <c r="OT91" s="102"/>
      <c r="OU91" s="102"/>
      <c r="OV91" s="102"/>
      <c r="OW91" s="102"/>
      <c r="OX91" s="102"/>
      <c r="OY91" s="102"/>
      <c r="OZ91" s="102"/>
      <c r="PA91" s="102"/>
      <c r="PB91" s="102"/>
      <c r="PC91" s="102"/>
      <c r="PD91" s="102"/>
      <c r="PE91" s="102"/>
      <c r="PF91" s="102"/>
      <c r="PG91" s="102"/>
      <c r="PH91" s="102"/>
      <c r="PI91" s="102"/>
      <c r="PJ91" s="102"/>
      <c r="PK91" s="102"/>
      <c r="PL91" s="102"/>
      <c r="PM91" s="102"/>
      <c r="PN91" s="102"/>
      <c r="PO91" s="102"/>
      <c r="PP91" s="102"/>
      <c r="PQ91" s="102"/>
      <c r="PR91" s="102"/>
      <c r="PS91" s="102"/>
      <c r="PT91" s="102"/>
      <c r="PU91" s="102"/>
      <c r="PV91" s="102"/>
      <c r="PW91" s="102"/>
      <c r="PX91" s="102"/>
      <c r="PY91" s="102"/>
      <c r="PZ91" s="102"/>
      <c r="QA91" s="102"/>
      <c r="QB91" s="102"/>
      <c r="QC91" s="102"/>
      <c r="QD91" s="102"/>
      <c r="QE91" s="102"/>
      <c r="QF91" s="102"/>
      <c r="QG91" s="102"/>
      <c r="QH91" s="102"/>
      <c r="QI91" s="102"/>
      <c r="QJ91" s="102"/>
      <c r="QK91" s="102"/>
      <c r="QL91" s="102"/>
      <c r="QM91" s="102"/>
      <c r="QN91" s="102"/>
      <c r="QO91" s="102"/>
      <c r="QP91" s="102"/>
      <c r="QQ91" s="102"/>
      <c r="QR91" s="102"/>
      <c r="QS91" s="102"/>
      <c r="QT91" s="102"/>
      <c r="QU91" s="102"/>
      <c r="QV91" s="102"/>
      <c r="QW91" s="102"/>
      <c r="QX91" s="102"/>
      <c r="QY91" s="102"/>
      <c r="QZ91" s="102"/>
      <c r="RA91" s="102"/>
      <c r="RB91" s="102"/>
      <c r="RC91" s="102"/>
      <c r="RD91" s="102"/>
      <c r="RE91" s="102"/>
      <c r="RF91" s="102"/>
      <c r="RG91" s="102"/>
      <c r="RH91" s="102"/>
      <c r="RI91" s="102"/>
      <c r="RJ91" s="102"/>
      <c r="RK91" s="102"/>
      <c r="RL91" s="102"/>
      <c r="RM91" s="102"/>
      <c r="RN91" s="102"/>
      <c r="RO91" s="102"/>
      <c r="RP91" s="102"/>
      <c r="RQ91" s="102"/>
      <c r="RR91" s="102"/>
      <c r="RS91" s="102"/>
      <c r="RT91" s="102"/>
      <c r="RU91" s="102"/>
      <c r="RV91" s="102"/>
      <c r="RW91" s="102"/>
      <c r="RX91" s="102"/>
      <c r="RY91" s="102"/>
      <c r="RZ91" s="102"/>
      <c r="SA91" s="102"/>
      <c r="SB91" s="102"/>
      <c r="SC91" s="102"/>
      <c r="SD91" s="102"/>
      <c r="SE91" s="102"/>
      <c r="SF91" s="102"/>
      <c r="SG91" s="102"/>
      <c r="SH91" s="102"/>
      <c r="SI91" s="102"/>
      <c r="SJ91" s="102"/>
      <c r="SK91" s="102"/>
      <c r="SL91" s="102"/>
      <c r="SM91" s="102"/>
      <c r="SN91" s="102"/>
      <c r="SO91" s="102"/>
      <c r="SP91" s="102"/>
      <c r="SQ91" s="102"/>
      <c r="SR91" s="102"/>
      <c r="SS91" s="102"/>
      <c r="ST91" s="102"/>
      <c r="SU91" s="102"/>
      <c r="SV91" s="102"/>
      <c r="SW91" s="102"/>
      <c r="SX91" s="102"/>
      <c r="SY91" s="102"/>
      <c r="SZ91" s="102"/>
      <c r="TA91" s="102"/>
      <c r="TB91" s="102"/>
      <c r="TC91" s="102"/>
      <c r="TD91" s="102"/>
      <c r="TE91" s="102"/>
      <c r="TF91" s="102"/>
      <c r="TG91" s="102"/>
      <c r="TH91" s="102"/>
      <c r="TI91" s="102"/>
      <c r="TJ91" s="102"/>
      <c r="TK91" s="102"/>
      <c r="TL91" s="102"/>
      <c r="TM91" s="102"/>
      <c r="TN91" s="102"/>
      <c r="TO91" s="102"/>
      <c r="TP91" s="102"/>
      <c r="TQ91" s="102"/>
      <c r="TR91" s="102"/>
    </row>
    <row r="92" spans="1:538" s="103" customFormat="1">
      <c r="A92" s="34" t="s">
        <v>150</v>
      </c>
      <c r="B92" s="34" t="s">
        <v>159</v>
      </c>
      <c r="C92" s="94" t="s">
        <v>160</v>
      </c>
      <c r="D92" s="43">
        <v>12764029</v>
      </c>
      <c r="E92" s="44">
        <v>12764029</v>
      </c>
      <c r="F92" s="44">
        <v>12764029</v>
      </c>
      <c r="G92" s="44">
        <f t="shared" si="17"/>
        <v>38292087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  <c r="HD92" s="102"/>
      <c r="HE92" s="102"/>
      <c r="HF92" s="102"/>
      <c r="HG92" s="102"/>
      <c r="HH92" s="102"/>
      <c r="HI92" s="102"/>
      <c r="HJ92" s="102"/>
      <c r="HK92" s="102"/>
      <c r="HL92" s="102"/>
      <c r="HM92" s="102"/>
      <c r="HN92" s="102"/>
      <c r="HO92" s="102"/>
      <c r="HP92" s="102"/>
      <c r="HQ92" s="102"/>
      <c r="HR92" s="102"/>
      <c r="HS92" s="102"/>
      <c r="HT92" s="102"/>
      <c r="HU92" s="102"/>
      <c r="HV92" s="102"/>
      <c r="HW92" s="102"/>
      <c r="HX92" s="102"/>
      <c r="HY92" s="102"/>
      <c r="HZ92" s="102"/>
      <c r="IA92" s="102"/>
      <c r="IB92" s="102"/>
      <c r="IC92" s="102"/>
      <c r="ID92" s="102"/>
      <c r="IE92" s="102"/>
      <c r="IF92" s="102"/>
      <c r="IG92" s="102"/>
      <c r="IH92" s="102"/>
      <c r="II92" s="102"/>
      <c r="IJ92" s="102"/>
      <c r="IK92" s="102"/>
      <c r="IL92" s="102"/>
      <c r="IM92" s="102"/>
      <c r="IN92" s="102"/>
      <c r="IO92" s="102"/>
      <c r="IP92" s="102"/>
      <c r="IQ92" s="102"/>
      <c r="IR92" s="102"/>
      <c r="IS92" s="102"/>
      <c r="IT92" s="102"/>
      <c r="IU92" s="102"/>
      <c r="IV92" s="102"/>
      <c r="IW92" s="102"/>
      <c r="IX92" s="102"/>
      <c r="IY92" s="102"/>
      <c r="IZ92" s="102"/>
      <c r="JA92" s="102"/>
      <c r="JB92" s="102"/>
      <c r="JC92" s="102"/>
      <c r="JD92" s="102"/>
      <c r="JE92" s="102"/>
      <c r="JF92" s="102"/>
      <c r="JG92" s="102"/>
      <c r="JH92" s="102"/>
      <c r="JI92" s="102"/>
      <c r="JJ92" s="102"/>
      <c r="JK92" s="102"/>
      <c r="JL92" s="102"/>
      <c r="JM92" s="102"/>
      <c r="JN92" s="102"/>
      <c r="JO92" s="102"/>
      <c r="JP92" s="102"/>
      <c r="JQ92" s="102"/>
      <c r="JR92" s="102"/>
      <c r="JS92" s="102"/>
      <c r="JT92" s="102"/>
      <c r="JU92" s="102"/>
      <c r="JV92" s="102"/>
      <c r="JW92" s="102"/>
      <c r="JX92" s="102"/>
      <c r="JY92" s="102"/>
      <c r="JZ92" s="102"/>
      <c r="KA92" s="102"/>
      <c r="KB92" s="102"/>
      <c r="KC92" s="102"/>
      <c r="KD92" s="102"/>
      <c r="KE92" s="102"/>
      <c r="KF92" s="102"/>
      <c r="KG92" s="102"/>
      <c r="KH92" s="102"/>
      <c r="KI92" s="102"/>
      <c r="KJ92" s="102"/>
      <c r="KK92" s="102"/>
      <c r="KL92" s="102"/>
      <c r="KM92" s="102"/>
      <c r="KN92" s="102"/>
      <c r="KO92" s="102"/>
      <c r="KP92" s="102"/>
      <c r="KQ92" s="102"/>
      <c r="KR92" s="102"/>
      <c r="KS92" s="102"/>
      <c r="KT92" s="102"/>
      <c r="KU92" s="102"/>
      <c r="KV92" s="102"/>
      <c r="KW92" s="102"/>
      <c r="KX92" s="102"/>
      <c r="KY92" s="102"/>
      <c r="KZ92" s="102"/>
      <c r="LA92" s="102"/>
      <c r="LB92" s="102"/>
      <c r="LC92" s="102"/>
      <c r="LD92" s="102"/>
      <c r="LE92" s="102"/>
      <c r="LF92" s="102"/>
      <c r="LG92" s="102"/>
      <c r="LH92" s="102"/>
      <c r="LI92" s="102"/>
      <c r="LJ92" s="102"/>
      <c r="LK92" s="102"/>
      <c r="LL92" s="102"/>
      <c r="LM92" s="102"/>
      <c r="LN92" s="102"/>
      <c r="LO92" s="102"/>
      <c r="LP92" s="102"/>
      <c r="LQ92" s="102"/>
      <c r="LR92" s="102"/>
      <c r="LS92" s="102"/>
      <c r="LT92" s="102"/>
      <c r="LU92" s="102"/>
      <c r="LV92" s="102"/>
      <c r="LW92" s="102"/>
      <c r="LX92" s="102"/>
      <c r="LY92" s="102"/>
      <c r="LZ92" s="102"/>
      <c r="MA92" s="102"/>
      <c r="MB92" s="102"/>
      <c r="MC92" s="102"/>
      <c r="MD92" s="102"/>
      <c r="ME92" s="102"/>
      <c r="MF92" s="102"/>
      <c r="MG92" s="102"/>
      <c r="MH92" s="102"/>
      <c r="MI92" s="102"/>
      <c r="MJ92" s="102"/>
      <c r="MK92" s="102"/>
      <c r="ML92" s="102"/>
      <c r="MM92" s="102"/>
      <c r="MN92" s="102"/>
      <c r="MO92" s="102"/>
      <c r="MP92" s="102"/>
      <c r="MQ92" s="102"/>
      <c r="MR92" s="102"/>
      <c r="MS92" s="102"/>
      <c r="MT92" s="102"/>
      <c r="MU92" s="102"/>
      <c r="MV92" s="102"/>
      <c r="MW92" s="102"/>
      <c r="MX92" s="102"/>
      <c r="MY92" s="102"/>
      <c r="MZ92" s="102"/>
      <c r="NA92" s="102"/>
      <c r="NB92" s="102"/>
      <c r="NC92" s="102"/>
      <c r="ND92" s="102"/>
      <c r="NE92" s="102"/>
      <c r="NF92" s="102"/>
      <c r="NG92" s="102"/>
      <c r="NH92" s="102"/>
      <c r="NI92" s="102"/>
      <c r="NJ92" s="102"/>
      <c r="NK92" s="102"/>
      <c r="NL92" s="102"/>
      <c r="NM92" s="102"/>
      <c r="NN92" s="102"/>
      <c r="NO92" s="102"/>
      <c r="NP92" s="102"/>
      <c r="NQ92" s="102"/>
      <c r="NR92" s="102"/>
      <c r="NS92" s="102"/>
      <c r="NT92" s="102"/>
      <c r="NU92" s="102"/>
      <c r="NV92" s="102"/>
      <c r="NW92" s="102"/>
      <c r="NX92" s="102"/>
      <c r="NY92" s="102"/>
      <c r="NZ92" s="102"/>
      <c r="OA92" s="102"/>
      <c r="OB92" s="102"/>
      <c r="OC92" s="102"/>
      <c r="OD92" s="102"/>
      <c r="OE92" s="102"/>
      <c r="OF92" s="102"/>
      <c r="OG92" s="102"/>
      <c r="OH92" s="102"/>
      <c r="OI92" s="102"/>
      <c r="OJ92" s="102"/>
      <c r="OK92" s="102"/>
      <c r="OL92" s="102"/>
      <c r="OM92" s="102"/>
      <c r="ON92" s="102"/>
      <c r="OO92" s="102"/>
      <c r="OP92" s="102"/>
      <c r="OQ92" s="102"/>
      <c r="OR92" s="102"/>
      <c r="OS92" s="102"/>
      <c r="OT92" s="102"/>
      <c r="OU92" s="102"/>
      <c r="OV92" s="102"/>
      <c r="OW92" s="102"/>
      <c r="OX92" s="102"/>
      <c r="OY92" s="102"/>
      <c r="OZ92" s="102"/>
      <c r="PA92" s="102"/>
      <c r="PB92" s="102"/>
      <c r="PC92" s="102"/>
      <c r="PD92" s="102"/>
      <c r="PE92" s="102"/>
      <c r="PF92" s="102"/>
      <c r="PG92" s="102"/>
      <c r="PH92" s="102"/>
      <c r="PI92" s="102"/>
      <c r="PJ92" s="102"/>
      <c r="PK92" s="102"/>
      <c r="PL92" s="102"/>
      <c r="PM92" s="102"/>
      <c r="PN92" s="102"/>
      <c r="PO92" s="102"/>
      <c r="PP92" s="102"/>
      <c r="PQ92" s="102"/>
      <c r="PR92" s="102"/>
      <c r="PS92" s="102"/>
      <c r="PT92" s="102"/>
      <c r="PU92" s="102"/>
      <c r="PV92" s="102"/>
      <c r="PW92" s="102"/>
      <c r="PX92" s="102"/>
      <c r="PY92" s="102"/>
      <c r="PZ92" s="102"/>
      <c r="QA92" s="102"/>
      <c r="QB92" s="102"/>
      <c r="QC92" s="102"/>
      <c r="QD92" s="102"/>
      <c r="QE92" s="102"/>
      <c r="QF92" s="102"/>
      <c r="QG92" s="102"/>
      <c r="QH92" s="102"/>
      <c r="QI92" s="102"/>
      <c r="QJ92" s="102"/>
      <c r="QK92" s="102"/>
      <c r="QL92" s="102"/>
      <c r="QM92" s="102"/>
      <c r="QN92" s="102"/>
      <c r="QO92" s="102"/>
      <c r="QP92" s="102"/>
      <c r="QQ92" s="102"/>
      <c r="QR92" s="102"/>
      <c r="QS92" s="102"/>
      <c r="QT92" s="102"/>
      <c r="QU92" s="102"/>
      <c r="QV92" s="102"/>
      <c r="QW92" s="102"/>
      <c r="QX92" s="102"/>
      <c r="QY92" s="102"/>
      <c r="QZ92" s="102"/>
      <c r="RA92" s="102"/>
      <c r="RB92" s="102"/>
      <c r="RC92" s="102"/>
      <c r="RD92" s="102"/>
      <c r="RE92" s="102"/>
      <c r="RF92" s="102"/>
      <c r="RG92" s="102"/>
      <c r="RH92" s="102"/>
      <c r="RI92" s="102"/>
      <c r="RJ92" s="102"/>
      <c r="RK92" s="102"/>
      <c r="RL92" s="102"/>
      <c r="RM92" s="102"/>
      <c r="RN92" s="102"/>
      <c r="RO92" s="102"/>
      <c r="RP92" s="102"/>
      <c r="RQ92" s="102"/>
      <c r="RR92" s="102"/>
      <c r="RS92" s="102"/>
      <c r="RT92" s="102"/>
      <c r="RU92" s="102"/>
      <c r="RV92" s="102"/>
      <c r="RW92" s="102"/>
      <c r="RX92" s="102"/>
      <c r="RY92" s="102"/>
      <c r="RZ92" s="102"/>
      <c r="SA92" s="102"/>
      <c r="SB92" s="102"/>
      <c r="SC92" s="102"/>
      <c r="SD92" s="102"/>
      <c r="SE92" s="102"/>
      <c r="SF92" s="102"/>
      <c r="SG92" s="102"/>
      <c r="SH92" s="102"/>
      <c r="SI92" s="102"/>
      <c r="SJ92" s="102"/>
      <c r="SK92" s="102"/>
      <c r="SL92" s="102"/>
      <c r="SM92" s="102"/>
      <c r="SN92" s="102"/>
      <c r="SO92" s="102"/>
      <c r="SP92" s="102"/>
      <c r="SQ92" s="102"/>
      <c r="SR92" s="102"/>
      <c r="SS92" s="102"/>
      <c r="ST92" s="102"/>
      <c r="SU92" s="102"/>
      <c r="SV92" s="102"/>
      <c r="SW92" s="102"/>
      <c r="SX92" s="102"/>
      <c r="SY92" s="102"/>
      <c r="SZ92" s="102"/>
      <c r="TA92" s="102"/>
      <c r="TB92" s="102"/>
      <c r="TC92" s="102"/>
      <c r="TD92" s="102"/>
      <c r="TE92" s="102"/>
      <c r="TF92" s="102"/>
      <c r="TG92" s="102"/>
      <c r="TH92" s="102"/>
      <c r="TI92" s="102"/>
      <c r="TJ92" s="102"/>
      <c r="TK92" s="102"/>
      <c r="TL92" s="102"/>
      <c r="TM92" s="102"/>
      <c r="TN92" s="102"/>
      <c r="TO92" s="102"/>
      <c r="TP92" s="102"/>
      <c r="TQ92" s="102"/>
      <c r="TR92" s="102"/>
    </row>
    <row r="93" spans="1:538" s="102" customFormat="1">
      <c r="A93" s="34" t="s">
        <v>153</v>
      </c>
      <c r="B93" s="34" t="s">
        <v>161</v>
      </c>
      <c r="C93" s="94" t="s">
        <v>162</v>
      </c>
      <c r="D93" s="43">
        <v>3046873</v>
      </c>
      <c r="E93" s="44">
        <v>3046873</v>
      </c>
      <c r="F93" s="44">
        <v>3046873</v>
      </c>
      <c r="G93" s="44">
        <f t="shared" si="17"/>
        <v>9140619</v>
      </c>
    </row>
    <row r="94" spans="1:538" s="102" customFormat="1">
      <c r="A94" s="34" t="s">
        <v>156</v>
      </c>
      <c r="B94" s="34" t="s">
        <v>163</v>
      </c>
      <c r="C94" s="94" t="s">
        <v>164</v>
      </c>
      <c r="D94" s="43">
        <v>513629</v>
      </c>
      <c r="E94" s="44">
        <v>513629</v>
      </c>
      <c r="F94" s="44">
        <v>513629</v>
      </c>
      <c r="G94" s="44">
        <f t="shared" si="17"/>
        <v>1540887</v>
      </c>
    </row>
    <row r="95" spans="1:538" s="31" customFormat="1">
      <c r="A95" s="66"/>
      <c r="B95" s="66"/>
      <c r="C95" s="98" t="s">
        <v>165</v>
      </c>
      <c r="D95" s="99">
        <f t="shared" ref="D95:F95" si="21">SUM(D96:D97)</f>
        <v>34897117</v>
      </c>
      <c r="E95" s="100">
        <f t="shared" si="21"/>
        <v>23855325</v>
      </c>
      <c r="F95" s="100">
        <f t="shared" si="21"/>
        <v>23152770</v>
      </c>
      <c r="G95" s="105">
        <f t="shared" si="17"/>
        <v>81905212</v>
      </c>
    </row>
    <row r="96" spans="1:538" s="102" customFormat="1">
      <c r="A96" s="34" t="s">
        <v>166</v>
      </c>
      <c r="B96" s="34" t="s">
        <v>167</v>
      </c>
      <c r="C96" s="35" t="s">
        <v>168</v>
      </c>
      <c r="D96" s="43">
        <v>22631728</v>
      </c>
      <c r="E96" s="44">
        <v>16039856</v>
      </c>
      <c r="F96" s="44">
        <v>16039856</v>
      </c>
      <c r="G96" s="44">
        <f t="shared" si="17"/>
        <v>54711440</v>
      </c>
    </row>
    <row r="97" spans="1:538" s="102" customFormat="1">
      <c r="A97" s="34" t="s">
        <v>169</v>
      </c>
      <c r="B97" s="34" t="s">
        <v>170</v>
      </c>
      <c r="C97" s="35" t="s">
        <v>171</v>
      </c>
      <c r="D97" s="43">
        <v>12265389</v>
      </c>
      <c r="E97" s="44">
        <v>7815469</v>
      </c>
      <c r="F97" s="44">
        <v>7112914</v>
      </c>
      <c r="G97" s="44">
        <f t="shared" si="17"/>
        <v>27193772</v>
      </c>
    </row>
    <row r="98" spans="1:538" s="17" customFormat="1">
      <c r="A98" s="34" t="s">
        <v>172</v>
      </c>
      <c r="B98" s="34" t="s">
        <v>173</v>
      </c>
      <c r="C98" s="94" t="s">
        <v>174</v>
      </c>
      <c r="D98" s="99">
        <v>26170781</v>
      </c>
      <c r="E98" s="104">
        <v>26170781</v>
      </c>
      <c r="F98" s="104">
        <v>26170781</v>
      </c>
      <c r="G98" s="104">
        <f t="shared" si="17"/>
        <v>78512343</v>
      </c>
    </row>
    <row r="99" spans="1:538" s="17" customFormat="1">
      <c r="A99" s="34" t="s">
        <v>175</v>
      </c>
      <c r="B99" s="34" t="s">
        <v>176</v>
      </c>
      <c r="C99" s="94" t="s">
        <v>177</v>
      </c>
      <c r="D99" s="99">
        <v>124972443</v>
      </c>
      <c r="E99" s="104">
        <v>124972443</v>
      </c>
      <c r="F99" s="104">
        <v>124972443</v>
      </c>
      <c r="G99" s="104">
        <f t="shared" si="17"/>
        <v>374917329</v>
      </c>
    </row>
    <row r="100" spans="1:538" s="32" customFormat="1">
      <c r="A100" s="71"/>
      <c r="B100" s="71"/>
      <c r="C100" s="95" t="s">
        <v>178</v>
      </c>
      <c r="D100" s="69">
        <f>SUM(D101+D109+D119+D121)</f>
        <v>1884238</v>
      </c>
      <c r="E100" s="69">
        <f>SUM(E101+E109+E119+E121)</f>
        <v>658957686</v>
      </c>
      <c r="F100" s="69">
        <f>SUM(F101+F109+F119+F121)</f>
        <v>520742809</v>
      </c>
      <c r="G100" s="69">
        <f>SUM(G101+G109+G119+G121)</f>
        <v>1181584733</v>
      </c>
    </row>
    <row r="101" spans="1:538" s="17" customFormat="1">
      <c r="A101" s="34"/>
      <c r="B101" s="34"/>
      <c r="C101" s="106" t="s">
        <v>179</v>
      </c>
      <c r="D101" s="99">
        <f>SUM(D102:D108)</f>
        <v>1884238</v>
      </c>
      <c r="E101" s="104">
        <f>SUM(E102:E108)</f>
        <v>0</v>
      </c>
      <c r="F101" s="104">
        <f>SUM(F102:F108)</f>
        <v>0</v>
      </c>
      <c r="G101" s="104">
        <f t="shared" si="17"/>
        <v>1884238</v>
      </c>
    </row>
    <row r="102" spans="1:538" s="108" customFormat="1">
      <c r="A102" s="34" t="s">
        <v>180</v>
      </c>
      <c r="B102" s="34" t="s">
        <v>181</v>
      </c>
      <c r="C102" s="98" t="s">
        <v>182</v>
      </c>
      <c r="D102" s="43">
        <v>519363</v>
      </c>
      <c r="E102" s="44">
        <v>0</v>
      </c>
      <c r="F102" s="44">
        <v>0</v>
      </c>
      <c r="G102" s="104">
        <f t="shared" si="17"/>
        <v>519363</v>
      </c>
      <c r="H102" s="17"/>
      <c r="I102" s="10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</row>
    <row r="103" spans="1:538" s="108" customFormat="1">
      <c r="A103" s="34" t="s">
        <v>183</v>
      </c>
      <c r="B103" s="34" t="s">
        <v>184</v>
      </c>
      <c r="C103" s="98" t="s">
        <v>185</v>
      </c>
      <c r="D103" s="43">
        <v>111012</v>
      </c>
      <c r="E103" s="44">
        <v>0</v>
      </c>
      <c r="F103" s="44">
        <v>0</v>
      </c>
      <c r="G103" s="104">
        <f t="shared" si="17"/>
        <v>111012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  <c r="SY103" s="17"/>
      <c r="SZ103" s="17"/>
      <c r="TA103" s="17"/>
      <c r="TB103" s="17"/>
      <c r="TC103" s="17"/>
      <c r="TD103" s="17"/>
      <c r="TE103" s="17"/>
      <c r="TF103" s="17"/>
      <c r="TG103" s="17"/>
      <c r="TH103" s="17"/>
      <c r="TI103" s="17"/>
      <c r="TJ103" s="17"/>
      <c r="TK103" s="17"/>
      <c r="TL103" s="17"/>
      <c r="TM103" s="17"/>
      <c r="TN103" s="17"/>
      <c r="TO103" s="17"/>
      <c r="TP103" s="17"/>
      <c r="TQ103" s="17"/>
      <c r="TR103" s="17"/>
    </row>
    <row r="104" spans="1:538" s="108" customFormat="1">
      <c r="A104" s="34" t="s">
        <v>186</v>
      </c>
      <c r="B104" s="34" t="s">
        <v>187</v>
      </c>
      <c r="C104" s="98" t="s">
        <v>188</v>
      </c>
      <c r="D104" s="43">
        <v>190741</v>
      </c>
      <c r="E104" s="44">
        <v>0</v>
      </c>
      <c r="F104" s="44">
        <v>0</v>
      </c>
      <c r="G104" s="104">
        <f t="shared" si="17"/>
        <v>190741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N104" s="17"/>
      <c r="MO104" s="17"/>
      <c r="MP104" s="17"/>
      <c r="MQ104" s="17"/>
      <c r="MR104" s="17"/>
      <c r="MS104" s="17"/>
      <c r="MT104" s="17"/>
      <c r="MU104" s="17"/>
      <c r="MV104" s="17"/>
      <c r="MW104" s="17"/>
      <c r="MX104" s="17"/>
      <c r="MY104" s="17"/>
      <c r="MZ104" s="17"/>
      <c r="NA104" s="17"/>
      <c r="NB104" s="17"/>
      <c r="NC104" s="17"/>
      <c r="ND104" s="17"/>
      <c r="NE104" s="17"/>
      <c r="NF104" s="17"/>
      <c r="NG104" s="17"/>
      <c r="NH104" s="17"/>
      <c r="NI104" s="17"/>
      <c r="NJ104" s="17"/>
      <c r="NK104" s="17"/>
      <c r="NL104" s="17"/>
      <c r="NM104" s="17"/>
      <c r="NN104" s="17"/>
      <c r="NO104" s="17"/>
      <c r="NP104" s="17"/>
      <c r="NQ104" s="17"/>
      <c r="NR104" s="17"/>
      <c r="NS104" s="17"/>
      <c r="NT104" s="17"/>
      <c r="NU104" s="17"/>
      <c r="NV104" s="17"/>
      <c r="NW104" s="17"/>
      <c r="NX104" s="17"/>
      <c r="NY104" s="17"/>
      <c r="NZ104" s="17"/>
      <c r="OA104" s="17"/>
      <c r="OB104" s="17"/>
      <c r="OC104" s="17"/>
      <c r="OD104" s="17"/>
      <c r="OE104" s="17"/>
      <c r="OF104" s="17"/>
      <c r="OG104" s="17"/>
      <c r="OH104" s="17"/>
      <c r="OI104" s="17"/>
      <c r="OJ104" s="17"/>
      <c r="OK104" s="17"/>
      <c r="OL104" s="17"/>
      <c r="OM104" s="17"/>
      <c r="ON104" s="17"/>
      <c r="OO104" s="17"/>
      <c r="OP104" s="17"/>
      <c r="OQ104" s="17"/>
      <c r="OR104" s="17"/>
      <c r="OS104" s="17"/>
      <c r="OT104" s="17"/>
      <c r="OU104" s="17"/>
      <c r="OV104" s="17"/>
      <c r="OW104" s="17"/>
      <c r="OX104" s="17"/>
      <c r="OY104" s="17"/>
      <c r="OZ104" s="17"/>
      <c r="PA104" s="17"/>
      <c r="PB104" s="17"/>
      <c r="PC104" s="17"/>
      <c r="PD104" s="17"/>
      <c r="PE104" s="17"/>
      <c r="PF104" s="17"/>
      <c r="PG104" s="17"/>
      <c r="PH104" s="17"/>
      <c r="PI104" s="17"/>
      <c r="PJ104" s="17"/>
      <c r="PK104" s="17"/>
      <c r="PL104" s="17"/>
      <c r="PM104" s="17"/>
      <c r="PN104" s="17"/>
      <c r="PO104" s="17"/>
      <c r="PP104" s="17"/>
      <c r="PQ104" s="17"/>
      <c r="PR104" s="17"/>
      <c r="PS104" s="17"/>
      <c r="PT104" s="17"/>
      <c r="PU104" s="17"/>
      <c r="PV104" s="17"/>
      <c r="PW104" s="17"/>
      <c r="PX104" s="17"/>
      <c r="PY104" s="17"/>
      <c r="PZ104" s="17"/>
      <c r="QA104" s="17"/>
      <c r="QB104" s="17"/>
      <c r="QC104" s="17"/>
      <c r="QD104" s="17"/>
      <c r="QE104" s="17"/>
      <c r="QF104" s="17"/>
      <c r="QG104" s="17"/>
      <c r="QH104" s="17"/>
      <c r="QI104" s="17"/>
      <c r="QJ104" s="17"/>
      <c r="QK104" s="17"/>
      <c r="QL104" s="17"/>
      <c r="QM104" s="17"/>
      <c r="QN104" s="17"/>
      <c r="QO104" s="17"/>
      <c r="QP104" s="17"/>
      <c r="QQ104" s="17"/>
      <c r="QR104" s="17"/>
      <c r="QS104" s="17"/>
      <c r="QT104" s="17"/>
      <c r="QU104" s="17"/>
      <c r="QV104" s="17"/>
      <c r="QW104" s="17"/>
      <c r="QX104" s="17"/>
      <c r="QY104" s="17"/>
      <c r="QZ104" s="17"/>
      <c r="RA104" s="17"/>
      <c r="RB104" s="17"/>
      <c r="RC104" s="17"/>
      <c r="RD104" s="17"/>
      <c r="RE104" s="17"/>
      <c r="RF104" s="17"/>
      <c r="RG104" s="17"/>
      <c r="RH104" s="17"/>
      <c r="RI104" s="17"/>
      <c r="RJ104" s="17"/>
      <c r="RK104" s="17"/>
      <c r="RL104" s="17"/>
      <c r="RM104" s="17"/>
      <c r="RN104" s="17"/>
      <c r="RO104" s="17"/>
      <c r="RP104" s="17"/>
      <c r="RQ104" s="17"/>
      <c r="RR104" s="17"/>
      <c r="RS104" s="17"/>
      <c r="RT104" s="17"/>
      <c r="RU104" s="17"/>
      <c r="RV104" s="17"/>
      <c r="RW104" s="17"/>
      <c r="RX104" s="17"/>
      <c r="RY104" s="17"/>
      <c r="RZ104" s="17"/>
      <c r="SA104" s="17"/>
      <c r="SB104" s="17"/>
      <c r="SC104" s="17"/>
      <c r="SD104" s="17"/>
      <c r="SE104" s="17"/>
      <c r="SF104" s="17"/>
      <c r="SG104" s="17"/>
      <c r="SH104" s="17"/>
      <c r="SI104" s="17"/>
      <c r="SJ104" s="17"/>
      <c r="SK104" s="17"/>
      <c r="SL104" s="17"/>
      <c r="SM104" s="17"/>
      <c r="SN104" s="17"/>
      <c r="SO104" s="17"/>
      <c r="SP104" s="17"/>
      <c r="SQ104" s="17"/>
      <c r="SR104" s="17"/>
      <c r="SS104" s="17"/>
      <c r="ST104" s="17"/>
      <c r="SU104" s="17"/>
      <c r="SV104" s="17"/>
      <c r="SW104" s="17"/>
      <c r="SX104" s="17"/>
      <c r="SY104" s="17"/>
      <c r="SZ104" s="17"/>
      <c r="TA104" s="17"/>
      <c r="TB104" s="17"/>
      <c r="TC104" s="17"/>
      <c r="TD104" s="17"/>
      <c r="TE104" s="17"/>
      <c r="TF104" s="17"/>
      <c r="TG104" s="17"/>
      <c r="TH104" s="17"/>
      <c r="TI104" s="17"/>
      <c r="TJ104" s="17"/>
      <c r="TK104" s="17"/>
      <c r="TL104" s="17"/>
      <c r="TM104" s="17"/>
      <c r="TN104" s="17"/>
      <c r="TO104" s="17"/>
      <c r="TP104" s="17"/>
      <c r="TQ104" s="17"/>
      <c r="TR104" s="17"/>
    </row>
    <row r="105" spans="1:538" s="108" customFormat="1">
      <c r="A105" s="34" t="s">
        <v>189</v>
      </c>
      <c r="B105" s="34" t="s">
        <v>190</v>
      </c>
      <c r="C105" s="98" t="s">
        <v>191</v>
      </c>
      <c r="D105" s="43">
        <v>311771</v>
      </c>
      <c r="E105" s="44">
        <v>0</v>
      </c>
      <c r="F105" s="44">
        <v>0</v>
      </c>
      <c r="G105" s="104">
        <f t="shared" si="17"/>
        <v>311771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</row>
    <row r="106" spans="1:538" s="108" customFormat="1">
      <c r="A106" s="34" t="s">
        <v>192</v>
      </c>
      <c r="B106" s="34" t="s">
        <v>193</v>
      </c>
      <c r="C106" s="98" t="s">
        <v>194</v>
      </c>
      <c r="D106" s="43">
        <v>138848</v>
      </c>
      <c r="E106" s="44">
        <v>0</v>
      </c>
      <c r="F106" s="44">
        <v>0</v>
      </c>
      <c r="G106" s="104">
        <f t="shared" si="17"/>
        <v>138848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</row>
    <row r="107" spans="1:538" s="108" customFormat="1">
      <c r="A107" s="34" t="s">
        <v>195</v>
      </c>
      <c r="B107" s="34" t="s">
        <v>196</v>
      </c>
      <c r="C107" s="98" t="s">
        <v>197</v>
      </c>
      <c r="D107" s="43">
        <v>204299</v>
      </c>
      <c r="E107" s="44">
        <v>0</v>
      </c>
      <c r="F107" s="44">
        <v>0</v>
      </c>
      <c r="G107" s="104">
        <f t="shared" si="17"/>
        <v>204299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</row>
    <row r="108" spans="1:538" s="108" customFormat="1">
      <c r="A108" s="34" t="s">
        <v>198</v>
      </c>
      <c r="B108" s="34" t="s">
        <v>199</v>
      </c>
      <c r="C108" s="98" t="s">
        <v>200</v>
      </c>
      <c r="D108" s="43">
        <v>408204</v>
      </c>
      <c r="E108" s="44">
        <v>0</v>
      </c>
      <c r="F108" s="44">
        <v>0</v>
      </c>
      <c r="G108" s="44">
        <f t="shared" si="17"/>
        <v>408204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</row>
    <row r="109" spans="1:538" s="17" customFormat="1">
      <c r="A109" s="34"/>
      <c r="B109" s="34"/>
      <c r="C109" s="106" t="s">
        <v>201</v>
      </c>
      <c r="D109" s="82">
        <f>+D110+D115+D117</f>
        <v>0</v>
      </c>
      <c r="E109" s="82">
        <f>+E110+E115+E117</f>
        <v>414225353</v>
      </c>
      <c r="F109" s="82">
        <f>+F110+F115+F117</f>
        <v>326036599</v>
      </c>
      <c r="G109" s="82">
        <f>+G110+G115+G117</f>
        <v>740261952</v>
      </c>
      <c r="I109" s="109"/>
    </row>
    <row r="110" spans="1:538" s="31" customFormat="1">
      <c r="A110" s="66"/>
      <c r="B110" s="66"/>
      <c r="C110" s="110" t="s">
        <v>202</v>
      </c>
      <c r="D110" s="99">
        <f>SUM(D111:D114)</f>
        <v>0</v>
      </c>
      <c r="E110" s="99">
        <f>SUM(E111:E114)</f>
        <v>49182353</v>
      </c>
      <c r="F110" s="99">
        <f>SUM(F111:F114)</f>
        <v>20001097</v>
      </c>
      <c r="G110" s="99">
        <f t="shared" si="17"/>
        <v>69183450</v>
      </c>
    </row>
    <row r="111" spans="1:538" s="17" customFormat="1">
      <c r="A111" s="34" t="s">
        <v>203</v>
      </c>
      <c r="B111" s="34" t="s">
        <v>204</v>
      </c>
      <c r="C111" s="110" t="s">
        <v>205</v>
      </c>
      <c r="D111" s="99">
        <v>0</v>
      </c>
      <c r="E111" s="99">
        <v>32160477</v>
      </c>
      <c r="F111" s="99">
        <v>10607211</v>
      </c>
      <c r="G111" s="99">
        <f t="shared" si="17"/>
        <v>42767688</v>
      </c>
    </row>
    <row r="112" spans="1:538" s="17" customFormat="1">
      <c r="A112" s="34" t="s">
        <v>206</v>
      </c>
      <c r="B112" s="34" t="s">
        <v>207</v>
      </c>
      <c r="C112" s="110" t="s">
        <v>208</v>
      </c>
      <c r="D112" s="99">
        <v>0</v>
      </c>
      <c r="E112" s="99">
        <v>0</v>
      </c>
      <c r="F112" s="99">
        <v>3779709</v>
      </c>
      <c r="G112" s="99">
        <f t="shared" si="17"/>
        <v>3779709</v>
      </c>
    </row>
    <row r="113" spans="1:7" s="17" customFormat="1">
      <c r="A113" s="34" t="s">
        <v>209</v>
      </c>
      <c r="B113" s="111" t="s">
        <v>210</v>
      </c>
      <c r="C113" s="110" t="s">
        <v>211</v>
      </c>
      <c r="D113" s="99">
        <v>0</v>
      </c>
      <c r="E113" s="99">
        <v>15617858</v>
      </c>
      <c r="F113" s="99">
        <v>5151103</v>
      </c>
      <c r="G113" s="99">
        <f t="shared" si="17"/>
        <v>20768961</v>
      </c>
    </row>
    <row r="114" spans="1:7" s="17" customFormat="1">
      <c r="A114" s="34" t="s">
        <v>212</v>
      </c>
      <c r="B114" s="111" t="s">
        <v>213</v>
      </c>
      <c r="C114" s="110" t="s">
        <v>214</v>
      </c>
      <c r="D114" s="99">
        <v>0</v>
      </c>
      <c r="E114" s="99">
        <v>1404018</v>
      </c>
      <c r="F114" s="99">
        <v>463074</v>
      </c>
      <c r="G114" s="99">
        <f t="shared" si="17"/>
        <v>1867092</v>
      </c>
    </row>
    <row r="115" spans="1:7" s="31" customFormat="1">
      <c r="A115" s="66"/>
      <c r="B115" s="66"/>
      <c r="C115" s="110" t="s">
        <v>215</v>
      </c>
      <c r="D115" s="99">
        <f>SUM(D116:D116)</f>
        <v>0</v>
      </c>
      <c r="E115" s="99">
        <f>SUM(E116:E116)</f>
        <v>365043000</v>
      </c>
      <c r="F115" s="99">
        <f>SUM(F116:F116)</f>
        <v>299811000</v>
      </c>
      <c r="G115" s="99">
        <f t="shared" si="17"/>
        <v>664854000</v>
      </c>
    </row>
    <row r="116" spans="1:7" s="17" customFormat="1">
      <c r="A116" s="111" t="s">
        <v>216</v>
      </c>
      <c r="B116" s="34" t="s">
        <v>217</v>
      </c>
      <c r="C116" s="110" t="s">
        <v>218</v>
      </c>
      <c r="D116" s="99">
        <v>0</v>
      </c>
      <c r="E116" s="104">
        <v>365043000</v>
      </c>
      <c r="F116" s="104">
        <v>299811000</v>
      </c>
      <c r="G116" s="44">
        <f t="shared" si="17"/>
        <v>664854000</v>
      </c>
    </row>
    <row r="117" spans="1:7" s="31" customFormat="1">
      <c r="A117" s="34"/>
      <c r="B117" s="34"/>
      <c r="C117" s="110" t="s">
        <v>219</v>
      </c>
      <c r="D117" s="99">
        <v>0</v>
      </c>
      <c r="E117" s="99">
        <v>0</v>
      </c>
      <c r="F117" s="99">
        <f>SUM(F118:F118)</f>
        <v>6224502</v>
      </c>
      <c r="G117" s="99">
        <f t="shared" si="17"/>
        <v>6224502</v>
      </c>
    </row>
    <row r="118" spans="1:7" s="17" customFormat="1">
      <c r="A118" s="34" t="s">
        <v>220</v>
      </c>
      <c r="B118" s="34" t="s">
        <v>221</v>
      </c>
      <c r="C118" s="110" t="s">
        <v>222</v>
      </c>
      <c r="D118" s="99">
        <v>0</v>
      </c>
      <c r="E118" s="104">
        <v>0</v>
      </c>
      <c r="F118" s="104">
        <v>6224502</v>
      </c>
      <c r="G118" s="44">
        <f t="shared" ref="G118:G135" si="22">SUM(D118:F118)</f>
        <v>6224502</v>
      </c>
    </row>
    <row r="119" spans="1:7" s="31" customFormat="1">
      <c r="A119" s="34"/>
      <c r="B119" s="34"/>
      <c r="C119" s="106" t="s">
        <v>223</v>
      </c>
      <c r="D119" s="82">
        <f>SUM(D120:D120)</f>
        <v>0</v>
      </c>
      <c r="E119" s="83">
        <f>SUM(E120:E120)</f>
        <v>0</v>
      </c>
      <c r="F119" s="83">
        <f>SUM(F120:F120)</f>
        <v>194706210</v>
      </c>
      <c r="G119" s="65">
        <f t="shared" si="22"/>
        <v>194706210</v>
      </c>
    </row>
    <row r="120" spans="1:7" s="17" customFormat="1">
      <c r="A120" s="34" t="s">
        <v>224</v>
      </c>
      <c r="B120" s="34">
        <v>8306101</v>
      </c>
      <c r="C120" s="110" t="s">
        <v>225</v>
      </c>
      <c r="D120" s="43">
        <v>0</v>
      </c>
      <c r="E120" s="44">
        <v>0</v>
      </c>
      <c r="F120" s="44">
        <v>194706210</v>
      </c>
      <c r="G120" s="44">
        <f t="shared" si="22"/>
        <v>194706210</v>
      </c>
    </row>
    <row r="121" spans="1:7" s="31" customFormat="1">
      <c r="A121" s="34"/>
      <c r="B121" s="34"/>
      <c r="C121" s="112" t="s">
        <v>226</v>
      </c>
      <c r="D121" s="82">
        <f>D122+D123</f>
        <v>0</v>
      </c>
      <c r="E121" s="82">
        <f t="shared" ref="E121:F121" si="23">E122+E123</f>
        <v>244732333</v>
      </c>
      <c r="F121" s="82">
        <f t="shared" si="23"/>
        <v>0</v>
      </c>
      <c r="G121" s="82">
        <f t="shared" si="22"/>
        <v>244732333</v>
      </c>
    </row>
    <row r="122" spans="1:7" s="17" customFormat="1">
      <c r="A122" s="34" t="s">
        <v>227</v>
      </c>
      <c r="B122" s="34">
        <v>8321111</v>
      </c>
      <c r="C122" s="113" t="s">
        <v>228</v>
      </c>
      <c r="D122" s="44">
        <v>0</v>
      </c>
      <c r="E122" s="44">
        <v>0</v>
      </c>
      <c r="F122" s="44">
        <v>0</v>
      </c>
      <c r="G122" s="44">
        <f t="shared" si="22"/>
        <v>0</v>
      </c>
    </row>
    <row r="123" spans="1:7" s="17" customFormat="1">
      <c r="A123" s="34" t="s">
        <v>229</v>
      </c>
      <c r="B123" s="34" t="s">
        <v>230</v>
      </c>
      <c r="C123" s="113" t="s">
        <v>231</v>
      </c>
      <c r="D123" s="44">
        <v>0</v>
      </c>
      <c r="E123" s="44">
        <v>244732333</v>
      </c>
      <c r="F123" s="44">
        <v>0</v>
      </c>
      <c r="G123" s="44">
        <f t="shared" si="22"/>
        <v>244732333</v>
      </c>
    </row>
    <row r="124" spans="1:7" s="17" customFormat="1" ht="13">
      <c r="A124" s="34"/>
      <c r="B124" s="34"/>
      <c r="C124" s="114" t="s">
        <v>232</v>
      </c>
      <c r="D124" s="82">
        <f>D125+D146+D138</f>
        <v>92023479</v>
      </c>
      <c r="E124" s="83">
        <f t="shared" ref="E124" si="24">E125+E146+E138</f>
        <v>84165652</v>
      </c>
      <c r="F124" s="83">
        <f>F125+F146+F138</f>
        <v>87731601</v>
      </c>
      <c r="G124" s="83">
        <f t="shared" si="22"/>
        <v>263920732</v>
      </c>
    </row>
    <row r="125" spans="1:7" s="31" customFormat="1">
      <c r="A125" s="34"/>
      <c r="B125" s="34"/>
      <c r="C125" s="113" t="s">
        <v>233</v>
      </c>
      <c r="D125" s="104">
        <f>SUM(D126:D137)</f>
        <v>78437853</v>
      </c>
      <c r="E125" s="104">
        <f>SUM(E126:E137)</f>
        <v>72788303</v>
      </c>
      <c r="F125" s="104">
        <f>SUM(F126:F137)</f>
        <v>65898518</v>
      </c>
      <c r="G125" s="104">
        <f t="shared" si="22"/>
        <v>217124674</v>
      </c>
    </row>
    <row r="126" spans="1:7" s="17" customFormat="1">
      <c r="A126" s="34" t="s">
        <v>234</v>
      </c>
      <c r="B126" s="34" t="s">
        <v>235</v>
      </c>
      <c r="C126" s="113" t="s">
        <v>236</v>
      </c>
      <c r="D126" s="44">
        <v>40787</v>
      </c>
      <c r="E126" s="44">
        <v>21336</v>
      </c>
      <c r="F126" s="44">
        <v>29872</v>
      </c>
      <c r="G126" s="44">
        <f t="shared" si="22"/>
        <v>91995</v>
      </c>
    </row>
    <row r="127" spans="1:7" s="17" customFormat="1">
      <c r="A127" s="34" t="s">
        <v>105</v>
      </c>
      <c r="B127" s="34">
        <v>8401120</v>
      </c>
      <c r="C127" s="115" t="s">
        <v>237</v>
      </c>
      <c r="D127" s="44">
        <v>10920531</v>
      </c>
      <c r="E127" s="44">
        <v>10920531</v>
      </c>
      <c r="F127" s="44">
        <v>10920531</v>
      </c>
      <c r="G127" s="44">
        <f t="shared" si="22"/>
        <v>32761593</v>
      </c>
    </row>
    <row r="128" spans="1:7" s="17" customFormat="1">
      <c r="A128" s="34" t="s">
        <v>234</v>
      </c>
      <c r="B128" s="34" t="s">
        <v>238</v>
      </c>
      <c r="C128" s="113" t="s">
        <v>239</v>
      </c>
      <c r="D128" s="44">
        <v>58535989</v>
      </c>
      <c r="E128" s="44">
        <v>51456941</v>
      </c>
      <c r="F128" s="44">
        <v>42367425</v>
      </c>
      <c r="G128" s="44">
        <f t="shared" si="22"/>
        <v>152360355</v>
      </c>
    </row>
    <row r="129" spans="1:7" s="17" customFormat="1">
      <c r="A129" s="34" t="s">
        <v>105</v>
      </c>
      <c r="B129" s="34">
        <v>8401121</v>
      </c>
      <c r="C129" s="113" t="s">
        <v>240</v>
      </c>
      <c r="D129" s="44">
        <v>2574874</v>
      </c>
      <c r="E129" s="44">
        <v>2655955</v>
      </c>
      <c r="F129" s="44">
        <v>3731001</v>
      </c>
      <c r="G129" s="44">
        <f t="shared" si="22"/>
        <v>8961830</v>
      </c>
    </row>
    <row r="130" spans="1:7" s="17" customFormat="1">
      <c r="A130" s="34" t="s">
        <v>234</v>
      </c>
      <c r="B130" s="34" t="s">
        <v>241</v>
      </c>
      <c r="C130" s="113" t="s">
        <v>242</v>
      </c>
      <c r="D130" s="44">
        <v>4409</v>
      </c>
      <c r="E130" s="44">
        <v>151776</v>
      </c>
      <c r="F130" s="44">
        <v>202230</v>
      </c>
      <c r="G130" s="44">
        <f t="shared" si="22"/>
        <v>358415</v>
      </c>
    </row>
    <row r="131" spans="1:7" s="17" customFormat="1">
      <c r="A131" s="34" t="s">
        <v>234</v>
      </c>
      <c r="B131" s="34" t="s">
        <v>243</v>
      </c>
      <c r="C131" s="113" t="s">
        <v>244</v>
      </c>
      <c r="D131" s="44">
        <v>299479</v>
      </c>
      <c r="E131" s="44">
        <v>597864</v>
      </c>
      <c r="F131" s="44">
        <v>1243026</v>
      </c>
      <c r="G131" s="44">
        <f t="shared" si="22"/>
        <v>2140369</v>
      </c>
    </row>
    <row r="132" spans="1:7" s="17" customFormat="1">
      <c r="A132" s="34" t="s">
        <v>234</v>
      </c>
      <c r="B132" s="34" t="s">
        <v>245</v>
      </c>
      <c r="C132" s="113" t="s">
        <v>246</v>
      </c>
      <c r="D132" s="44">
        <v>0</v>
      </c>
      <c r="E132" s="44">
        <v>0</v>
      </c>
      <c r="F132" s="44">
        <v>0</v>
      </c>
      <c r="G132" s="44">
        <f t="shared" si="22"/>
        <v>0</v>
      </c>
    </row>
    <row r="133" spans="1:7" s="17" customFormat="1">
      <c r="A133" s="34" t="s">
        <v>234</v>
      </c>
      <c r="B133" s="34" t="s">
        <v>247</v>
      </c>
      <c r="C133" s="113" t="s">
        <v>248</v>
      </c>
      <c r="D133" s="44">
        <v>0</v>
      </c>
      <c r="E133" s="44">
        <v>0</v>
      </c>
      <c r="F133" s="44">
        <v>0</v>
      </c>
      <c r="G133" s="44">
        <f t="shared" si="22"/>
        <v>0</v>
      </c>
    </row>
    <row r="134" spans="1:7" s="17" customFormat="1">
      <c r="A134" s="34" t="s">
        <v>234</v>
      </c>
      <c r="B134" s="34" t="s">
        <v>249</v>
      </c>
      <c r="C134" s="113" t="s">
        <v>250</v>
      </c>
      <c r="D134" s="44">
        <v>948</v>
      </c>
      <c r="E134" s="44">
        <v>404</v>
      </c>
      <c r="F134" s="44">
        <v>1030</v>
      </c>
      <c r="G134" s="44">
        <f t="shared" si="22"/>
        <v>2382</v>
      </c>
    </row>
    <row r="135" spans="1:7" s="17" customFormat="1">
      <c r="A135" s="34" t="s">
        <v>234</v>
      </c>
      <c r="B135" s="34" t="s">
        <v>251</v>
      </c>
      <c r="C135" s="113" t="s">
        <v>252</v>
      </c>
      <c r="D135" s="44">
        <v>972</v>
      </c>
      <c r="E135" s="44">
        <v>350</v>
      </c>
      <c r="F135" s="44">
        <v>897</v>
      </c>
      <c r="G135" s="44">
        <f t="shared" si="22"/>
        <v>2219</v>
      </c>
    </row>
    <row r="136" spans="1:7" s="17" customFormat="1">
      <c r="A136" s="34" t="s">
        <v>234</v>
      </c>
      <c r="B136" s="34" t="s">
        <v>253</v>
      </c>
      <c r="C136" s="113" t="s">
        <v>254</v>
      </c>
      <c r="D136" s="44">
        <v>6059864</v>
      </c>
      <c r="E136" s="44">
        <v>6983146</v>
      </c>
      <c r="F136" s="44">
        <v>7402506</v>
      </c>
      <c r="G136" s="44">
        <f t="shared" ref="G136:G173" si="25">SUM(D136:F136)</f>
        <v>20445516</v>
      </c>
    </row>
    <row r="137" spans="1:7" s="17" customFormat="1">
      <c r="A137" s="34" t="s">
        <v>234</v>
      </c>
      <c r="B137" s="34" t="s">
        <v>255</v>
      </c>
      <c r="C137" s="113" t="s">
        <v>256</v>
      </c>
      <c r="D137" s="44">
        <v>0</v>
      </c>
      <c r="E137" s="44">
        <v>0</v>
      </c>
      <c r="F137" s="44">
        <v>0</v>
      </c>
      <c r="G137" s="44">
        <f t="shared" si="25"/>
        <v>0</v>
      </c>
    </row>
    <row r="138" spans="1:7" s="31" customFormat="1">
      <c r="A138" s="34"/>
      <c r="B138" s="34"/>
      <c r="C138" s="116" t="s">
        <v>257</v>
      </c>
      <c r="D138" s="83">
        <f>SUM(D139:D144)</f>
        <v>11292537</v>
      </c>
      <c r="E138" s="83">
        <f t="shared" ref="E138:F138" si="26">SUM(E139:E144)</f>
        <v>9134331</v>
      </c>
      <c r="F138" s="83">
        <f t="shared" si="26"/>
        <v>18980885</v>
      </c>
      <c r="G138" s="83">
        <f t="shared" si="25"/>
        <v>39407753</v>
      </c>
    </row>
    <row r="139" spans="1:7" s="17" customFormat="1">
      <c r="A139" s="34" t="s">
        <v>234</v>
      </c>
      <c r="B139" s="34" t="s">
        <v>258</v>
      </c>
      <c r="C139" s="113" t="s">
        <v>259</v>
      </c>
      <c r="D139" s="44">
        <v>2705245</v>
      </c>
      <c r="E139" s="44">
        <v>3777083</v>
      </c>
      <c r="F139" s="44">
        <v>6439283</v>
      </c>
      <c r="G139" s="44">
        <f t="shared" si="25"/>
        <v>12921611</v>
      </c>
    </row>
    <row r="140" spans="1:7" s="17" customFormat="1">
      <c r="A140" s="34" t="s">
        <v>234</v>
      </c>
      <c r="B140" s="34" t="s">
        <v>260</v>
      </c>
      <c r="C140" s="113" t="s">
        <v>261</v>
      </c>
      <c r="D140" s="44">
        <v>5648485</v>
      </c>
      <c r="E140" s="44">
        <v>2447627</v>
      </c>
      <c r="F140" s="44">
        <v>4711146</v>
      </c>
      <c r="G140" s="44">
        <f t="shared" si="25"/>
        <v>12807258</v>
      </c>
    </row>
    <row r="141" spans="1:7" s="17" customFormat="1">
      <c r="A141" s="34" t="s">
        <v>262</v>
      </c>
      <c r="B141" s="34" t="s">
        <v>263</v>
      </c>
      <c r="C141" s="113" t="s">
        <v>264</v>
      </c>
      <c r="D141" s="44">
        <v>221012</v>
      </c>
      <c r="E141" s="44">
        <v>449588</v>
      </c>
      <c r="F141" s="44">
        <v>1856522</v>
      </c>
      <c r="G141" s="44">
        <f t="shared" si="25"/>
        <v>2527122</v>
      </c>
    </row>
    <row r="142" spans="1:7" s="17" customFormat="1">
      <c r="A142" s="34" t="s">
        <v>265</v>
      </c>
      <c r="B142" s="34" t="s">
        <v>266</v>
      </c>
      <c r="C142" s="113" t="s">
        <v>267</v>
      </c>
      <c r="D142" s="44">
        <v>134598</v>
      </c>
      <c r="E142" s="44">
        <v>205873</v>
      </c>
      <c r="F142" s="44">
        <v>969102</v>
      </c>
      <c r="G142" s="44">
        <f t="shared" si="25"/>
        <v>1309573</v>
      </c>
    </row>
    <row r="143" spans="1:7" s="17" customFormat="1">
      <c r="A143" s="34" t="s">
        <v>234</v>
      </c>
      <c r="B143" s="34" t="s">
        <v>268</v>
      </c>
      <c r="C143" s="113" t="s">
        <v>269</v>
      </c>
      <c r="D143" s="44">
        <v>7071</v>
      </c>
      <c r="E143" s="44">
        <v>44994</v>
      </c>
      <c r="F143" s="44">
        <v>44359</v>
      </c>
      <c r="G143" s="44">
        <f t="shared" si="25"/>
        <v>96424</v>
      </c>
    </row>
    <row r="144" spans="1:7" s="17" customFormat="1">
      <c r="A144" s="34" t="s">
        <v>234</v>
      </c>
      <c r="B144" s="34" t="s">
        <v>270</v>
      </c>
      <c r="C144" s="113" t="s">
        <v>271</v>
      </c>
      <c r="D144" s="44">
        <v>2576126</v>
      </c>
      <c r="E144" s="44">
        <v>2209166</v>
      </c>
      <c r="F144" s="44">
        <v>4960473</v>
      </c>
      <c r="G144" s="44">
        <f t="shared" si="25"/>
        <v>9745765</v>
      </c>
    </row>
    <row r="145" spans="1:7" s="17" customFormat="1">
      <c r="A145" s="34" t="s">
        <v>234</v>
      </c>
      <c r="B145" s="34" t="s">
        <v>272</v>
      </c>
      <c r="C145" s="113" t="s">
        <v>273</v>
      </c>
      <c r="D145" s="44">
        <v>0</v>
      </c>
      <c r="E145" s="44">
        <v>0</v>
      </c>
      <c r="F145" s="44">
        <v>0</v>
      </c>
      <c r="G145" s="44">
        <f t="shared" si="25"/>
        <v>0</v>
      </c>
    </row>
    <row r="146" spans="1:7" s="31" customFormat="1">
      <c r="A146" s="34"/>
      <c r="B146" s="34"/>
      <c r="C146" s="116" t="s">
        <v>274</v>
      </c>
      <c r="D146" s="83">
        <f>D147+D157+D167+D169</f>
        <v>2293089</v>
      </c>
      <c r="E146" s="83">
        <f>E147+E157+E167+E169</f>
        <v>2243018</v>
      </c>
      <c r="F146" s="83">
        <f>F147+F157+F167+F169</f>
        <v>2852198</v>
      </c>
      <c r="G146" s="83">
        <f t="shared" si="25"/>
        <v>7388305</v>
      </c>
    </row>
    <row r="147" spans="1:7" s="31" customFormat="1">
      <c r="A147" s="34"/>
      <c r="B147" s="34"/>
      <c r="C147" s="116" t="s">
        <v>275</v>
      </c>
      <c r="D147" s="83">
        <f>D148+D149+D150+D151+D152+D153+D154+D155+D156</f>
        <v>230103</v>
      </c>
      <c r="E147" s="83">
        <f t="shared" ref="E147:G147" si="27">E148+E149+E150+E151+E152+E153+E154+E155+E156</f>
        <v>486061</v>
      </c>
      <c r="F147" s="83">
        <f t="shared" si="27"/>
        <v>744155</v>
      </c>
      <c r="G147" s="83">
        <f t="shared" si="27"/>
        <v>1460319</v>
      </c>
    </row>
    <row r="148" spans="1:7" s="17" customFormat="1">
      <c r="A148" s="34" t="s">
        <v>234</v>
      </c>
      <c r="B148" s="34" t="s">
        <v>276</v>
      </c>
      <c r="C148" s="113" t="s">
        <v>277</v>
      </c>
      <c r="D148" s="44">
        <v>32</v>
      </c>
      <c r="E148" s="44">
        <v>87</v>
      </c>
      <c r="F148" s="44">
        <v>9141</v>
      </c>
      <c r="G148" s="44">
        <f t="shared" si="25"/>
        <v>9260</v>
      </c>
    </row>
    <row r="149" spans="1:7" s="17" customFormat="1">
      <c r="A149" s="34" t="s">
        <v>234</v>
      </c>
      <c r="B149" s="34">
        <v>8402102</v>
      </c>
      <c r="C149" s="113" t="s">
        <v>278</v>
      </c>
      <c r="D149" s="44">
        <v>0</v>
      </c>
      <c r="E149" s="44">
        <v>10099</v>
      </c>
      <c r="F149" s="44">
        <v>0</v>
      </c>
      <c r="G149" s="44">
        <f t="shared" si="25"/>
        <v>10099</v>
      </c>
    </row>
    <row r="150" spans="1:7" s="17" customFormat="1">
      <c r="A150" s="34" t="s">
        <v>234</v>
      </c>
      <c r="B150" s="34" t="s">
        <v>279</v>
      </c>
      <c r="C150" s="113" t="s">
        <v>280</v>
      </c>
      <c r="D150" s="44">
        <v>1949</v>
      </c>
      <c r="E150" s="44">
        <v>69271</v>
      </c>
      <c r="F150" s="44">
        <v>94728</v>
      </c>
      <c r="G150" s="44">
        <f t="shared" si="25"/>
        <v>165948</v>
      </c>
    </row>
    <row r="151" spans="1:7" s="17" customFormat="1">
      <c r="A151" s="34" t="s">
        <v>234</v>
      </c>
      <c r="B151" s="34" t="s">
        <v>281</v>
      </c>
      <c r="C151" s="113" t="s">
        <v>282</v>
      </c>
      <c r="D151" s="44">
        <v>176292</v>
      </c>
      <c r="E151" s="44">
        <v>373252</v>
      </c>
      <c r="F151" s="44">
        <v>553278</v>
      </c>
      <c r="G151" s="44">
        <f t="shared" si="25"/>
        <v>1102822</v>
      </c>
    </row>
    <row r="152" spans="1:7" s="17" customFormat="1">
      <c r="A152" s="34" t="s">
        <v>234</v>
      </c>
      <c r="B152" s="34">
        <v>8402107</v>
      </c>
      <c r="C152" s="113" t="s">
        <v>283</v>
      </c>
      <c r="D152" s="44">
        <v>0</v>
      </c>
      <c r="E152" s="44">
        <v>0</v>
      </c>
      <c r="F152" s="44">
        <v>0</v>
      </c>
      <c r="G152" s="44">
        <f t="shared" si="25"/>
        <v>0</v>
      </c>
    </row>
    <row r="153" spans="1:7" s="17" customFormat="1">
      <c r="A153" s="34" t="s">
        <v>234</v>
      </c>
      <c r="B153" s="34" t="s">
        <v>284</v>
      </c>
      <c r="C153" s="113" t="s">
        <v>285</v>
      </c>
      <c r="D153" s="44">
        <v>1302</v>
      </c>
      <c r="E153" s="44">
        <v>591</v>
      </c>
      <c r="F153" s="44">
        <v>693</v>
      </c>
      <c r="G153" s="44">
        <f t="shared" si="25"/>
        <v>2586</v>
      </c>
    </row>
    <row r="154" spans="1:7" s="17" customFormat="1">
      <c r="A154" s="34" t="s">
        <v>234</v>
      </c>
      <c r="B154" s="34" t="s">
        <v>286</v>
      </c>
      <c r="C154" s="113" t="s">
        <v>287</v>
      </c>
      <c r="D154" s="44">
        <v>0</v>
      </c>
      <c r="E154" s="44">
        <v>0</v>
      </c>
      <c r="F154" s="44">
        <v>1001</v>
      </c>
      <c r="G154" s="44">
        <f t="shared" si="25"/>
        <v>1001</v>
      </c>
    </row>
    <row r="155" spans="1:7" s="17" customFormat="1">
      <c r="A155" s="34" t="s">
        <v>234</v>
      </c>
      <c r="B155" s="34" t="s">
        <v>288</v>
      </c>
      <c r="C155" s="113" t="s">
        <v>289</v>
      </c>
      <c r="D155" s="44">
        <v>1444</v>
      </c>
      <c r="E155" s="44">
        <v>504</v>
      </c>
      <c r="F155" s="44">
        <v>1396</v>
      </c>
      <c r="G155" s="44">
        <f t="shared" si="25"/>
        <v>3344</v>
      </c>
    </row>
    <row r="156" spans="1:7" s="17" customFormat="1">
      <c r="A156" s="34" t="s">
        <v>234</v>
      </c>
      <c r="B156" s="34" t="s">
        <v>290</v>
      </c>
      <c r="C156" s="113" t="s">
        <v>291</v>
      </c>
      <c r="D156" s="44">
        <v>49084</v>
      </c>
      <c r="E156" s="44">
        <v>32257</v>
      </c>
      <c r="F156" s="44">
        <v>83918</v>
      </c>
      <c r="G156" s="44">
        <f t="shared" si="25"/>
        <v>165259</v>
      </c>
    </row>
    <row r="157" spans="1:7" s="31" customFormat="1">
      <c r="A157" s="34"/>
      <c r="B157" s="34"/>
      <c r="C157" s="116" t="s">
        <v>292</v>
      </c>
      <c r="D157" s="83">
        <f>SUM(D158:D166)</f>
        <v>1891142</v>
      </c>
      <c r="E157" s="83">
        <f>SUM(E158:E166)</f>
        <v>1496551</v>
      </c>
      <c r="F157" s="83">
        <f>SUM(F158:F166)</f>
        <v>1699755</v>
      </c>
      <c r="G157" s="83">
        <f t="shared" si="25"/>
        <v>5087448</v>
      </c>
    </row>
    <row r="158" spans="1:7" s="17" customFormat="1">
      <c r="A158" s="34" t="s">
        <v>234</v>
      </c>
      <c r="B158" s="34" t="s">
        <v>293</v>
      </c>
      <c r="C158" s="113" t="s">
        <v>294</v>
      </c>
      <c r="D158" s="44">
        <v>1100</v>
      </c>
      <c r="E158" s="44">
        <v>2200</v>
      </c>
      <c r="F158" s="44">
        <v>4400</v>
      </c>
      <c r="G158" s="44">
        <f t="shared" si="25"/>
        <v>7700</v>
      </c>
    </row>
    <row r="159" spans="1:7" s="17" customFormat="1">
      <c r="A159" s="34" t="s">
        <v>234</v>
      </c>
      <c r="B159" s="34" t="s">
        <v>295</v>
      </c>
      <c r="C159" s="113" t="s">
        <v>296</v>
      </c>
      <c r="D159" s="44">
        <v>172506</v>
      </c>
      <c r="E159" s="44">
        <v>300670</v>
      </c>
      <c r="F159" s="44">
        <v>463487</v>
      </c>
      <c r="G159" s="44">
        <f t="shared" si="25"/>
        <v>936663</v>
      </c>
    </row>
    <row r="160" spans="1:7" s="17" customFormat="1">
      <c r="A160" s="34" t="s">
        <v>234</v>
      </c>
      <c r="B160" s="34" t="s">
        <v>297</v>
      </c>
      <c r="C160" s="113" t="s">
        <v>298</v>
      </c>
      <c r="D160" s="44">
        <v>345594</v>
      </c>
      <c r="E160" s="44">
        <v>561215</v>
      </c>
      <c r="F160" s="44">
        <v>1204990</v>
      </c>
      <c r="G160" s="44">
        <f t="shared" si="25"/>
        <v>2111799</v>
      </c>
    </row>
    <row r="161" spans="1:538" s="17" customFormat="1">
      <c r="A161" s="34" t="s">
        <v>234</v>
      </c>
      <c r="B161" s="34" t="s">
        <v>299</v>
      </c>
      <c r="C161" s="113" t="s">
        <v>300</v>
      </c>
      <c r="D161" s="44">
        <v>3882</v>
      </c>
      <c r="E161" s="44">
        <v>4318</v>
      </c>
      <c r="F161" s="44">
        <v>14859</v>
      </c>
      <c r="G161" s="44">
        <f t="shared" si="25"/>
        <v>23059</v>
      </c>
    </row>
    <row r="162" spans="1:538" s="17" customFormat="1">
      <c r="A162" s="34" t="s">
        <v>234</v>
      </c>
      <c r="B162" s="34" t="s">
        <v>301</v>
      </c>
      <c r="C162" s="113" t="s">
        <v>302</v>
      </c>
      <c r="D162" s="44">
        <v>0</v>
      </c>
      <c r="E162" s="44">
        <v>0</v>
      </c>
      <c r="F162" s="44">
        <v>1611</v>
      </c>
      <c r="G162" s="44">
        <f t="shared" si="25"/>
        <v>1611</v>
      </c>
    </row>
    <row r="163" spans="1:538" s="17" customFormat="1">
      <c r="A163" s="34" t="s">
        <v>234</v>
      </c>
      <c r="B163" s="34" t="s">
        <v>303</v>
      </c>
      <c r="C163" s="113" t="s">
        <v>304</v>
      </c>
      <c r="D163" s="44">
        <v>1362780</v>
      </c>
      <c r="E163" s="44">
        <v>623100</v>
      </c>
      <c r="F163" s="44">
        <v>8040</v>
      </c>
      <c r="G163" s="44">
        <f t="shared" si="25"/>
        <v>1993920</v>
      </c>
    </row>
    <row r="164" spans="1:538" s="17" customFormat="1">
      <c r="A164" s="34" t="s">
        <v>234</v>
      </c>
      <c r="B164" s="34">
        <v>8402215</v>
      </c>
      <c r="C164" s="113" t="s">
        <v>305</v>
      </c>
      <c r="D164" s="44">
        <v>0</v>
      </c>
      <c r="E164" s="44">
        <v>3488</v>
      </c>
      <c r="F164" s="44">
        <v>2368</v>
      </c>
      <c r="G164" s="44">
        <f t="shared" si="25"/>
        <v>5856</v>
      </c>
    </row>
    <row r="165" spans="1:538" s="17" customFormat="1">
      <c r="A165" s="34" t="s">
        <v>234</v>
      </c>
      <c r="B165" s="34">
        <v>8402218</v>
      </c>
      <c r="C165" s="113" t="s">
        <v>306</v>
      </c>
      <c r="D165" s="44">
        <v>2640</v>
      </c>
      <c r="E165" s="44">
        <v>1560</v>
      </c>
      <c r="F165" s="44">
        <v>0</v>
      </c>
      <c r="G165" s="44">
        <f t="shared" si="25"/>
        <v>4200</v>
      </c>
    </row>
    <row r="166" spans="1:538" s="17" customFormat="1">
      <c r="A166" s="34" t="s">
        <v>234</v>
      </c>
      <c r="B166" s="34">
        <v>8402219</v>
      </c>
      <c r="C166" s="113" t="s">
        <v>307</v>
      </c>
      <c r="D166" s="44">
        <v>2640</v>
      </c>
      <c r="E166" s="44">
        <v>0</v>
      </c>
      <c r="F166" s="44">
        <v>0</v>
      </c>
      <c r="G166" s="44">
        <f t="shared" si="25"/>
        <v>2640</v>
      </c>
    </row>
    <row r="167" spans="1:538" s="31" customFormat="1">
      <c r="A167" s="34"/>
      <c r="B167" s="34"/>
      <c r="C167" s="116" t="s">
        <v>308</v>
      </c>
      <c r="D167" s="83">
        <f>SUM(D168)</f>
        <v>171606</v>
      </c>
      <c r="E167" s="83">
        <f t="shared" ref="E167:F167" si="28">SUM(E168)</f>
        <v>255213</v>
      </c>
      <c r="F167" s="83">
        <f t="shared" si="28"/>
        <v>402469</v>
      </c>
      <c r="G167" s="83">
        <f t="shared" si="25"/>
        <v>829288</v>
      </c>
    </row>
    <row r="168" spans="1:538" s="17" customFormat="1">
      <c r="A168" s="34" t="s">
        <v>12</v>
      </c>
      <c r="B168" s="34">
        <v>8402301</v>
      </c>
      <c r="C168" s="113" t="s">
        <v>308</v>
      </c>
      <c r="D168" s="44">
        <v>171606</v>
      </c>
      <c r="E168" s="44">
        <v>255213</v>
      </c>
      <c r="F168" s="44">
        <v>402469</v>
      </c>
      <c r="G168" s="44">
        <f t="shared" si="25"/>
        <v>829288</v>
      </c>
    </row>
    <row r="169" spans="1:538" s="17" customFormat="1">
      <c r="A169" s="34"/>
      <c r="B169" s="34"/>
      <c r="C169" s="116" t="s">
        <v>309</v>
      </c>
      <c r="D169" s="83">
        <f t="shared" ref="D169:F169" si="29">D170</f>
        <v>238</v>
      </c>
      <c r="E169" s="83">
        <f t="shared" si="29"/>
        <v>5193</v>
      </c>
      <c r="F169" s="83">
        <f t="shared" si="29"/>
        <v>5819</v>
      </c>
      <c r="G169" s="83">
        <f t="shared" si="25"/>
        <v>11250</v>
      </c>
    </row>
    <row r="170" spans="1:538" s="17" customFormat="1">
      <c r="A170" s="34" t="s">
        <v>12</v>
      </c>
      <c r="B170" s="34">
        <v>8402401</v>
      </c>
      <c r="C170" s="113" t="s">
        <v>309</v>
      </c>
      <c r="D170" s="44">
        <v>238</v>
      </c>
      <c r="E170" s="44">
        <v>5193</v>
      </c>
      <c r="F170" s="44">
        <v>5819</v>
      </c>
      <c r="G170" s="44">
        <f t="shared" si="25"/>
        <v>11250</v>
      </c>
    </row>
    <row r="171" spans="1:538" s="17" customFormat="1" ht="13">
      <c r="A171" s="34"/>
      <c r="B171" s="34"/>
      <c r="C171" s="114" t="s">
        <v>310</v>
      </c>
      <c r="D171" s="83">
        <f>SUM(D172:D173)</f>
        <v>130846489</v>
      </c>
      <c r="E171" s="83">
        <f t="shared" ref="E171:F171" si="30">SUM(E172:E173)</f>
        <v>132833620</v>
      </c>
      <c r="F171" s="83">
        <f t="shared" si="30"/>
        <v>138953399</v>
      </c>
      <c r="G171" s="83">
        <f t="shared" si="25"/>
        <v>402633508</v>
      </c>
    </row>
    <row r="172" spans="1:538" s="17" customFormat="1">
      <c r="A172" s="34" t="s">
        <v>311</v>
      </c>
      <c r="B172" s="34" t="s">
        <v>312</v>
      </c>
      <c r="C172" s="113" t="s">
        <v>313</v>
      </c>
      <c r="D172" s="44">
        <v>130846489</v>
      </c>
      <c r="E172" s="44">
        <v>0</v>
      </c>
      <c r="F172" s="44">
        <v>0</v>
      </c>
      <c r="G172" s="44">
        <f t="shared" si="25"/>
        <v>130846489</v>
      </c>
    </row>
    <row r="173" spans="1:538" s="17" customFormat="1">
      <c r="A173" s="34" t="s">
        <v>314</v>
      </c>
      <c r="B173" s="34" t="s">
        <v>312</v>
      </c>
      <c r="C173" s="113" t="s">
        <v>315</v>
      </c>
      <c r="D173" s="44"/>
      <c r="E173" s="44">
        <v>132833620</v>
      </c>
      <c r="F173" s="44">
        <v>138953399</v>
      </c>
      <c r="G173" s="44">
        <f t="shared" si="25"/>
        <v>271787019</v>
      </c>
    </row>
    <row r="174" spans="1:538" s="38" customFormat="1">
      <c r="A174" s="34"/>
      <c r="B174" s="34"/>
      <c r="C174" s="117" t="s">
        <v>316</v>
      </c>
      <c r="D174" s="118">
        <f>D8+D26+D48+D54+D67</f>
        <v>7334546609.2200003</v>
      </c>
      <c r="E174" s="118">
        <f>E8+E26+E48+E54+E67</f>
        <v>6607475247.0500002</v>
      </c>
      <c r="F174" s="118">
        <f>F8+F26+F48+F54+F67</f>
        <v>5896394462.96</v>
      </c>
      <c r="G174" s="118">
        <f>G8+G26+G48+G54+G67</f>
        <v>19838416319.23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</row>
    <row r="175" spans="1:538" s="38" customFormat="1" ht="12" customHeight="1">
      <c r="A175" s="119"/>
      <c r="B175" s="120"/>
      <c r="C175" s="120"/>
      <c r="D175" s="120"/>
      <c r="E175" s="120"/>
      <c r="F175" s="120"/>
      <c r="G175" s="120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</row>
    <row r="176" spans="1:538" s="38" customFormat="1" ht="12" customHeight="1">
      <c r="A176" s="119"/>
      <c r="B176" s="120"/>
      <c r="C176" s="120"/>
      <c r="D176" s="120"/>
      <c r="E176" s="120"/>
      <c r="F176" s="120"/>
      <c r="G176" s="120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</row>
    <row r="177" spans="1:538" s="38" customFormat="1" ht="12" customHeight="1">
      <c r="A177" s="119"/>
      <c r="B177" s="120"/>
      <c r="C177" s="120"/>
      <c r="D177" s="120"/>
      <c r="E177" s="120"/>
      <c r="F177" s="120"/>
      <c r="G177" s="120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</row>
    <row r="178" spans="1:538" s="38" customFormat="1" ht="12" customHeight="1">
      <c r="A178" s="119"/>
      <c r="B178" s="120"/>
      <c r="C178" s="120"/>
      <c r="D178" s="120"/>
      <c r="E178" s="120"/>
      <c r="F178" s="120"/>
      <c r="G178" s="120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</row>
    <row r="179" spans="1:538" s="38" customFormat="1" ht="12" customHeight="1">
      <c r="A179" s="119"/>
      <c r="B179" s="120"/>
      <c r="C179" s="120"/>
      <c r="D179" s="120"/>
      <c r="E179" s="120"/>
      <c r="F179" s="120"/>
      <c r="G179" s="120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</row>
    <row r="180" spans="1:538" s="38" customFormat="1" ht="12" customHeight="1">
      <c r="A180" s="119"/>
      <c r="B180" s="120"/>
      <c r="C180" s="120"/>
      <c r="D180" s="120"/>
      <c r="E180" s="120"/>
      <c r="F180" s="120"/>
      <c r="G180" s="120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  <c r="IW180" s="17"/>
      <c r="IX180" s="17"/>
      <c r="IY180" s="17"/>
      <c r="IZ180" s="17"/>
      <c r="JA180" s="17"/>
      <c r="JB180" s="17"/>
      <c r="JC180" s="17"/>
      <c r="JD180" s="17"/>
      <c r="JE180" s="17"/>
      <c r="JF180" s="17"/>
      <c r="JG180" s="17"/>
      <c r="JH180" s="17"/>
      <c r="JI180" s="17"/>
      <c r="JJ180" s="17"/>
      <c r="JK180" s="17"/>
      <c r="JL180" s="17"/>
      <c r="JM180" s="17"/>
      <c r="JN180" s="17"/>
      <c r="JO180" s="17"/>
      <c r="JP180" s="17"/>
      <c r="JQ180" s="17"/>
      <c r="JR180" s="17"/>
      <c r="JS180" s="17"/>
      <c r="JT180" s="17"/>
      <c r="JU180" s="17"/>
      <c r="JV180" s="17"/>
      <c r="JW180" s="17"/>
      <c r="JX180" s="17"/>
      <c r="JY180" s="17"/>
      <c r="JZ180" s="17"/>
      <c r="KA180" s="17"/>
      <c r="KB180" s="17"/>
      <c r="KC180" s="17"/>
      <c r="KD180" s="17"/>
      <c r="KE180" s="17"/>
      <c r="KF180" s="17"/>
      <c r="KG180" s="17"/>
      <c r="KH180" s="17"/>
      <c r="KI180" s="17"/>
      <c r="KJ180" s="17"/>
      <c r="KK180" s="17"/>
      <c r="KL180" s="17"/>
      <c r="KM180" s="17"/>
      <c r="KN180" s="17"/>
      <c r="KO180" s="17"/>
      <c r="KP180" s="17"/>
      <c r="KQ180" s="17"/>
      <c r="KR180" s="17"/>
      <c r="KS180" s="17"/>
      <c r="KT180" s="17"/>
      <c r="KU180" s="17"/>
      <c r="KV180" s="17"/>
      <c r="KW180" s="17"/>
      <c r="KX180" s="17"/>
      <c r="KY180" s="17"/>
      <c r="KZ180" s="17"/>
      <c r="LA180" s="17"/>
      <c r="LB180" s="17"/>
      <c r="LC180" s="17"/>
      <c r="LD180" s="17"/>
      <c r="LE180" s="17"/>
      <c r="LF180" s="17"/>
      <c r="LG180" s="17"/>
      <c r="LH180" s="17"/>
      <c r="LI180" s="17"/>
      <c r="LJ180" s="17"/>
      <c r="LK180" s="17"/>
      <c r="LL180" s="17"/>
      <c r="LM180" s="17"/>
      <c r="LN180" s="17"/>
      <c r="LO180" s="17"/>
      <c r="LP180" s="17"/>
      <c r="LQ180" s="17"/>
      <c r="LR180" s="17"/>
      <c r="LS180" s="17"/>
      <c r="LT180" s="17"/>
      <c r="LU180" s="17"/>
      <c r="LV180" s="17"/>
      <c r="LW180" s="17"/>
      <c r="LX180" s="17"/>
      <c r="LY180" s="17"/>
      <c r="LZ180" s="17"/>
      <c r="MA180" s="17"/>
      <c r="MB180" s="17"/>
      <c r="MC180" s="17"/>
      <c r="MD180" s="17"/>
      <c r="ME180" s="17"/>
      <c r="MF180" s="17"/>
      <c r="MG180" s="17"/>
      <c r="MH180" s="17"/>
      <c r="MI180" s="17"/>
      <c r="MJ180" s="17"/>
      <c r="MK180" s="17"/>
      <c r="ML180" s="17"/>
      <c r="MM180" s="17"/>
      <c r="MN180" s="17"/>
      <c r="MO180" s="17"/>
      <c r="MP180" s="17"/>
      <c r="MQ180" s="17"/>
      <c r="MR180" s="17"/>
      <c r="MS180" s="17"/>
      <c r="MT180" s="17"/>
      <c r="MU180" s="17"/>
      <c r="MV180" s="17"/>
      <c r="MW180" s="17"/>
      <c r="MX180" s="17"/>
      <c r="MY180" s="17"/>
      <c r="MZ180" s="17"/>
      <c r="NA180" s="17"/>
      <c r="NB180" s="17"/>
      <c r="NC180" s="17"/>
      <c r="ND180" s="17"/>
      <c r="NE180" s="17"/>
      <c r="NF180" s="17"/>
      <c r="NG180" s="17"/>
      <c r="NH180" s="17"/>
      <c r="NI180" s="17"/>
      <c r="NJ180" s="17"/>
      <c r="NK180" s="17"/>
      <c r="NL180" s="17"/>
      <c r="NM180" s="17"/>
      <c r="NN180" s="17"/>
      <c r="NO180" s="17"/>
      <c r="NP180" s="17"/>
      <c r="NQ180" s="17"/>
      <c r="NR180" s="17"/>
      <c r="NS180" s="17"/>
      <c r="NT180" s="17"/>
      <c r="NU180" s="17"/>
      <c r="NV180" s="17"/>
      <c r="NW180" s="17"/>
      <c r="NX180" s="17"/>
      <c r="NY180" s="17"/>
      <c r="NZ180" s="17"/>
      <c r="OA180" s="17"/>
      <c r="OB180" s="17"/>
      <c r="OC180" s="17"/>
      <c r="OD180" s="17"/>
      <c r="OE180" s="17"/>
      <c r="OF180" s="17"/>
      <c r="OG180" s="17"/>
      <c r="OH180" s="17"/>
      <c r="OI180" s="17"/>
      <c r="OJ180" s="17"/>
      <c r="OK180" s="17"/>
      <c r="OL180" s="17"/>
      <c r="OM180" s="17"/>
      <c r="ON180" s="17"/>
      <c r="OO180" s="17"/>
      <c r="OP180" s="17"/>
      <c r="OQ180" s="17"/>
      <c r="OR180" s="17"/>
      <c r="OS180" s="17"/>
      <c r="OT180" s="17"/>
      <c r="OU180" s="17"/>
      <c r="OV180" s="17"/>
      <c r="OW180" s="17"/>
      <c r="OX180" s="17"/>
      <c r="OY180" s="17"/>
      <c r="OZ180" s="17"/>
      <c r="PA180" s="17"/>
      <c r="PB180" s="17"/>
      <c r="PC180" s="17"/>
      <c r="PD180" s="17"/>
      <c r="PE180" s="17"/>
      <c r="PF180" s="17"/>
      <c r="PG180" s="17"/>
      <c r="PH180" s="17"/>
      <c r="PI180" s="17"/>
      <c r="PJ180" s="17"/>
      <c r="PK180" s="17"/>
      <c r="PL180" s="17"/>
      <c r="PM180" s="17"/>
      <c r="PN180" s="17"/>
      <c r="PO180" s="17"/>
      <c r="PP180" s="17"/>
      <c r="PQ180" s="17"/>
      <c r="PR180" s="17"/>
      <c r="PS180" s="17"/>
      <c r="PT180" s="17"/>
      <c r="PU180" s="17"/>
      <c r="PV180" s="17"/>
      <c r="PW180" s="17"/>
      <c r="PX180" s="17"/>
      <c r="PY180" s="17"/>
      <c r="PZ180" s="17"/>
      <c r="QA180" s="17"/>
      <c r="QB180" s="17"/>
      <c r="QC180" s="17"/>
      <c r="QD180" s="17"/>
      <c r="QE180" s="17"/>
      <c r="QF180" s="17"/>
      <c r="QG180" s="17"/>
      <c r="QH180" s="17"/>
      <c r="QI180" s="17"/>
      <c r="QJ180" s="17"/>
      <c r="QK180" s="17"/>
      <c r="QL180" s="17"/>
      <c r="QM180" s="17"/>
      <c r="QN180" s="17"/>
      <c r="QO180" s="17"/>
      <c r="QP180" s="17"/>
      <c r="QQ180" s="17"/>
      <c r="QR180" s="17"/>
      <c r="QS180" s="17"/>
      <c r="QT180" s="17"/>
      <c r="QU180" s="17"/>
      <c r="QV180" s="17"/>
      <c r="QW180" s="17"/>
      <c r="QX180" s="17"/>
      <c r="QY180" s="17"/>
      <c r="QZ180" s="17"/>
      <c r="RA180" s="17"/>
      <c r="RB180" s="17"/>
      <c r="RC180" s="17"/>
      <c r="RD180" s="17"/>
      <c r="RE180" s="17"/>
      <c r="RF180" s="17"/>
      <c r="RG180" s="17"/>
      <c r="RH180" s="17"/>
      <c r="RI180" s="17"/>
      <c r="RJ180" s="17"/>
      <c r="RK180" s="17"/>
      <c r="RL180" s="17"/>
      <c r="RM180" s="17"/>
      <c r="RN180" s="17"/>
      <c r="RO180" s="17"/>
      <c r="RP180" s="17"/>
      <c r="RQ180" s="17"/>
      <c r="RR180" s="17"/>
      <c r="RS180" s="17"/>
      <c r="RT180" s="17"/>
      <c r="RU180" s="17"/>
      <c r="RV180" s="17"/>
      <c r="RW180" s="17"/>
      <c r="RX180" s="17"/>
      <c r="RY180" s="17"/>
      <c r="RZ180" s="17"/>
      <c r="SA180" s="17"/>
      <c r="SB180" s="17"/>
      <c r="SC180" s="17"/>
      <c r="SD180" s="17"/>
      <c r="SE180" s="17"/>
      <c r="SF180" s="17"/>
      <c r="SG180" s="17"/>
      <c r="SH180" s="17"/>
      <c r="SI180" s="17"/>
      <c r="SJ180" s="17"/>
      <c r="SK180" s="17"/>
      <c r="SL180" s="17"/>
      <c r="SM180" s="17"/>
      <c r="SN180" s="17"/>
      <c r="SO180" s="17"/>
      <c r="SP180" s="17"/>
      <c r="SQ180" s="17"/>
      <c r="SR180" s="17"/>
      <c r="SS180" s="17"/>
      <c r="ST180" s="17"/>
      <c r="SU180" s="17"/>
      <c r="SV180" s="17"/>
      <c r="SW180" s="17"/>
      <c r="SX180" s="17"/>
      <c r="SY180" s="17"/>
      <c r="SZ180" s="17"/>
      <c r="TA180" s="17"/>
      <c r="TB180" s="17"/>
      <c r="TC180" s="17"/>
      <c r="TD180" s="17"/>
      <c r="TE180" s="17"/>
      <c r="TF180" s="17"/>
      <c r="TG180" s="17"/>
      <c r="TH180" s="17"/>
      <c r="TI180" s="17"/>
      <c r="TJ180" s="17"/>
      <c r="TK180" s="17"/>
      <c r="TL180" s="17"/>
      <c r="TM180" s="17"/>
      <c r="TN180" s="17"/>
      <c r="TO180" s="17"/>
      <c r="TP180" s="17"/>
      <c r="TQ180" s="17"/>
      <c r="TR180" s="17"/>
    </row>
    <row r="181" spans="1:538" s="38" customFormat="1" ht="12" customHeight="1">
      <c r="A181" s="119"/>
      <c r="B181" s="120"/>
      <c r="C181" s="120"/>
      <c r="D181" s="120"/>
      <c r="E181" s="120"/>
      <c r="F181" s="120"/>
      <c r="G181" s="120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  <c r="IW181" s="17"/>
      <c r="IX181" s="17"/>
      <c r="IY181" s="17"/>
      <c r="IZ181" s="17"/>
      <c r="JA181" s="17"/>
      <c r="JB181" s="17"/>
      <c r="JC181" s="17"/>
      <c r="JD181" s="17"/>
      <c r="JE181" s="17"/>
      <c r="JF181" s="17"/>
      <c r="JG181" s="17"/>
      <c r="JH181" s="17"/>
      <c r="JI181" s="17"/>
      <c r="JJ181" s="17"/>
      <c r="JK181" s="17"/>
      <c r="JL181" s="17"/>
      <c r="JM181" s="17"/>
      <c r="JN181" s="17"/>
      <c r="JO181" s="17"/>
      <c r="JP181" s="17"/>
      <c r="JQ181" s="17"/>
      <c r="JR181" s="17"/>
      <c r="JS181" s="17"/>
      <c r="JT181" s="17"/>
      <c r="JU181" s="17"/>
      <c r="JV181" s="17"/>
      <c r="JW181" s="17"/>
      <c r="JX181" s="17"/>
      <c r="JY181" s="17"/>
      <c r="JZ181" s="17"/>
      <c r="KA181" s="17"/>
      <c r="KB181" s="17"/>
      <c r="KC181" s="17"/>
      <c r="KD181" s="17"/>
      <c r="KE181" s="17"/>
      <c r="KF181" s="17"/>
      <c r="KG181" s="17"/>
      <c r="KH181" s="17"/>
      <c r="KI181" s="17"/>
      <c r="KJ181" s="17"/>
      <c r="KK181" s="17"/>
      <c r="KL181" s="17"/>
      <c r="KM181" s="17"/>
      <c r="KN181" s="17"/>
      <c r="KO181" s="17"/>
      <c r="KP181" s="17"/>
      <c r="KQ181" s="17"/>
      <c r="KR181" s="17"/>
      <c r="KS181" s="17"/>
      <c r="KT181" s="17"/>
      <c r="KU181" s="17"/>
      <c r="KV181" s="17"/>
      <c r="KW181" s="17"/>
      <c r="KX181" s="17"/>
      <c r="KY181" s="17"/>
      <c r="KZ181" s="17"/>
      <c r="LA181" s="17"/>
      <c r="LB181" s="17"/>
      <c r="LC181" s="17"/>
      <c r="LD181" s="17"/>
      <c r="LE181" s="17"/>
      <c r="LF181" s="17"/>
      <c r="LG181" s="17"/>
      <c r="LH181" s="17"/>
      <c r="LI181" s="17"/>
      <c r="LJ181" s="17"/>
      <c r="LK181" s="17"/>
      <c r="LL181" s="17"/>
      <c r="LM181" s="17"/>
      <c r="LN181" s="17"/>
      <c r="LO181" s="17"/>
      <c r="LP181" s="17"/>
      <c r="LQ181" s="17"/>
      <c r="LR181" s="17"/>
      <c r="LS181" s="17"/>
      <c r="LT181" s="17"/>
      <c r="LU181" s="17"/>
      <c r="LV181" s="17"/>
      <c r="LW181" s="17"/>
      <c r="LX181" s="17"/>
      <c r="LY181" s="17"/>
      <c r="LZ181" s="17"/>
      <c r="MA181" s="17"/>
      <c r="MB181" s="17"/>
      <c r="MC181" s="17"/>
      <c r="MD181" s="17"/>
      <c r="ME181" s="17"/>
      <c r="MF181" s="17"/>
      <c r="MG181" s="17"/>
      <c r="MH181" s="17"/>
      <c r="MI181" s="17"/>
      <c r="MJ181" s="17"/>
      <c r="MK181" s="17"/>
      <c r="ML181" s="17"/>
      <c r="MM181" s="17"/>
      <c r="MN181" s="17"/>
      <c r="MO181" s="17"/>
      <c r="MP181" s="17"/>
      <c r="MQ181" s="17"/>
      <c r="MR181" s="17"/>
      <c r="MS181" s="17"/>
      <c r="MT181" s="17"/>
      <c r="MU181" s="17"/>
      <c r="MV181" s="17"/>
      <c r="MW181" s="17"/>
      <c r="MX181" s="17"/>
      <c r="MY181" s="17"/>
      <c r="MZ181" s="17"/>
      <c r="NA181" s="17"/>
      <c r="NB181" s="17"/>
      <c r="NC181" s="17"/>
      <c r="ND181" s="17"/>
      <c r="NE181" s="17"/>
      <c r="NF181" s="17"/>
      <c r="NG181" s="17"/>
      <c r="NH181" s="17"/>
      <c r="NI181" s="17"/>
      <c r="NJ181" s="17"/>
      <c r="NK181" s="17"/>
      <c r="NL181" s="17"/>
      <c r="NM181" s="17"/>
      <c r="NN181" s="17"/>
      <c r="NO181" s="17"/>
      <c r="NP181" s="17"/>
      <c r="NQ181" s="17"/>
      <c r="NR181" s="17"/>
      <c r="NS181" s="17"/>
      <c r="NT181" s="17"/>
      <c r="NU181" s="17"/>
      <c r="NV181" s="17"/>
      <c r="NW181" s="17"/>
      <c r="NX181" s="17"/>
      <c r="NY181" s="17"/>
      <c r="NZ181" s="17"/>
      <c r="OA181" s="17"/>
      <c r="OB181" s="17"/>
      <c r="OC181" s="17"/>
      <c r="OD181" s="17"/>
      <c r="OE181" s="17"/>
      <c r="OF181" s="17"/>
      <c r="OG181" s="17"/>
      <c r="OH181" s="17"/>
      <c r="OI181" s="17"/>
      <c r="OJ181" s="17"/>
      <c r="OK181" s="17"/>
      <c r="OL181" s="17"/>
      <c r="OM181" s="17"/>
      <c r="ON181" s="17"/>
      <c r="OO181" s="17"/>
      <c r="OP181" s="17"/>
      <c r="OQ181" s="17"/>
      <c r="OR181" s="17"/>
      <c r="OS181" s="17"/>
      <c r="OT181" s="17"/>
      <c r="OU181" s="17"/>
      <c r="OV181" s="17"/>
      <c r="OW181" s="17"/>
      <c r="OX181" s="17"/>
      <c r="OY181" s="17"/>
      <c r="OZ181" s="17"/>
      <c r="PA181" s="17"/>
      <c r="PB181" s="17"/>
      <c r="PC181" s="17"/>
      <c r="PD181" s="17"/>
      <c r="PE181" s="17"/>
      <c r="PF181" s="17"/>
      <c r="PG181" s="17"/>
      <c r="PH181" s="17"/>
      <c r="PI181" s="17"/>
      <c r="PJ181" s="17"/>
      <c r="PK181" s="17"/>
      <c r="PL181" s="17"/>
      <c r="PM181" s="17"/>
      <c r="PN181" s="17"/>
      <c r="PO181" s="17"/>
      <c r="PP181" s="17"/>
      <c r="PQ181" s="17"/>
      <c r="PR181" s="17"/>
      <c r="PS181" s="17"/>
      <c r="PT181" s="17"/>
      <c r="PU181" s="17"/>
      <c r="PV181" s="17"/>
      <c r="PW181" s="17"/>
      <c r="PX181" s="17"/>
      <c r="PY181" s="17"/>
      <c r="PZ181" s="17"/>
      <c r="QA181" s="17"/>
      <c r="QB181" s="17"/>
      <c r="QC181" s="17"/>
      <c r="QD181" s="17"/>
      <c r="QE181" s="17"/>
      <c r="QF181" s="17"/>
      <c r="QG181" s="17"/>
      <c r="QH181" s="17"/>
      <c r="QI181" s="17"/>
      <c r="QJ181" s="17"/>
      <c r="QK181" s="17"/>
      <c r="QL181" s="17"/>
      <c r="QM181" s="17"/>
      <c r="QN181" s="17"/>
      <c r="QO181" s="17"/>
      <c r="QP181" s="17"/>
      <c r="QQ181" s="17"/>
      <c r="QR181" s="17"/>
      <c r="QS181" s="17"/>
      <c r="QT181" s="17"/>
      <c r="QU181" s="17"/>
      <c r="QV181" s="17"/>
      <c r="QW181" s="17"/>
      <c r="QX181" s="17"/>
      <c r="QY181" s="17"/>
      <c r="QZ181" s="17"/>
      <c r="RA181" s="17"/>
      <c r="RB181" s="17"/>
      <c r="RC181" s="17"/>
      <c r="RD181" s="17"/>
      <c r="RE181" s="17"/>
      <c r="RF181" s="17"/>
      <c r="RG181" s="17"/>
      <c r="RH181" s="17"/>
      <c r="RI181" s="17"/>
      <c r="RJ181" s="17"/>
      <c r="RK181" s="17"/>
      <c r="RL181" s="17"/>
      <c r="RM181" s="17"/>
      <c r="RN181" s="17"/>
      <c r="RO181" s="17"/>
      <c r="RP181" s="17"/>
      <c r="RQ181" s="17"/>
      <c r="RR181" s="17"/>
      <c r="RS181" s="17"/>
      <c r="RT181" s="17"/>
      <c r="RU181" s="17"/>
      <c r="RV181" s="17"/>
      <c r="RW181" s="17"/>
      <c r="RX181" s="17"/>
      <c r="RY181" s="17"/>
      <c r="RZ181" s="17"/>
      <c r="SA181" s="17"/>
      <c r="SB181" s="17"/>
      <c r="SC181" s="17"/>
      <c r="SD181" s="17"/>
      <c r="SE181" s="17"/>
      <c r="SF181" s="17"/>
      <c r="SG181" s="17"/>
      <c r="SH181" s="17"/>
      <c r="SI181" s="17"/>
      <c r="SJ181" s="17"/>
      <c r="SK181" s="17"/>
      <c r="SL181" s="17"/>
      <c r="SM181" s="17"/>
      <c r="SN181" s="17"/>
      <c r="SO181" s="17"/>
      <c r="SP181" s="17"/>
      <c r="SQ181" s="17"/>
      <c r="SR181" s="17"/>
      <c r="SS181" s="17"/>
      <c r="ST181" s="17"/>
      <c r="SU181" s="17"/>
      <c r="SV181" s="17"/>
      <c r="SW181" s="17"/>
      <c r="SX181" s="17"/>
      <c r="SY181" s="17"/>
      <c r="SZ181" s="17"/>
      <c r="TA181" s="17"/>
      <c r="TB181" s="17"/>
      <c r="TC181" s="17"/>
      <c r="TD181" s="17"/>
      <c r="TE181" s="17"/>
      <c r="TF181" s="17"/>
      <c r="TG181" s="17"/>
      <c r="TH181" s="17"/>
      <c r="TI181" s="17"/>
      <c r="TJ181" s="17"/>
      <c r="TK181" s="17"/>
      <c r="TL181" s="17"/>
      <c r="TM181" s="17"/>
      <c r="TN181" s="17"/>
      <c r="TO181" s="17"/>
      <c r="TP181" s="17"/>
      <c r="TQ181" s="17"/>
      <c r="TR181" s="17"/>
    </row>
    <row r="182" spans="1:538" s="38" customFormat="1" ht="12" customHeight="1">
      <c r="A182" s="119"/>
      <c r="B182" s="120"/>
      <c r="C182" s="120"/>
      <c r="D182" s="120"/>
      <c r="E182" s="120"/>
      <c r="F182" s="120"/>
      <c r="G182" s="120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  <c r="IW182" s="17"/>
      <c r="IX182" s="17"/>
      <c r="IY182" s="17"/>
      <c r="IZ182" s="17"/>
      <c r="JA182" s="17"/>
      <c r="JB182" s="17"/>
      <c r="JC182" s="17"/>
      <c r="JD182" s="17"/>
      <c r="JE182" s="17"/>
      <c r="JF182" s="17"/>
      <c r="JG182" s="17"/>
      <c r="JH182" s="17"/>
      <c r="JI182" s="17"/>
      <c r="JJ182" s="17"/>
      <c r="JK182" s="17"/>
      <c r="JL182" s="17"/>
      <c r="JM182" s="17"/>
      <c r="JN182" s="17"/>
      <c r="JO182" s="17"/>
      <c r="JP182" s="17"/>
      <c r="JQ182" s="17"/>
      <c r="JR182" s="17"/>
      <c r="JS182" s="17"/>
      <c r="JT182" s="17"/>
      <c r="JU182" s="17"/>
      <c r="JV182" s="17"/>
      <c r="JW182" s="17"/>
      <c r="JX182" s="17"/>
      <c r="JY182" s="17"/>
      <c r="JZ182" s="17"/>
      <c r="KA182" s="17"/>
      <c r="KB182" s="17"/>
      <c r="KC182" s="17"/>
      <c r="KD182" s="17"/>
      <c r="KE182" s="17"/>
      <c r="KF182" s="17"/>
      <c r="KG182" s="17"/>
      <c r="KH182" s="17"/>
      <c r="KI182" s="17"/>
      <c r="KJ182" s="17"/>
      <c r="KK182" s="17"/>
      <c r="KL182" s="17"/>
      <c r="KM182" s="17"/>
      <c r="KN182" s="17"/>
      <c r="KO182" s="17"/>
      <c r="KP182" s="17"/>
      <c r="KQ182" s="17"/>
      <c r="KR182" s="17"/>
      <c r="KS182" s="17"/>
      <c r="KT182" s="17"/>
      <c r="KU182" s="17"/>
      <c r="KV182" s="17"/>
      <c r="KW182" s="17"/>
      <c r="KX182" s="17"/>
      <c r="KY182" s="17"/>
      <c r="KZ182" s="17"/>
      <c r="LA182" s="17"/>
      <c r="LB182" s="17"/>
      <c r="LC182" s="17"/>
      <c r="LD182" s="17"/>
      <c r="LE182" s="17"/>
      <c r="LF182" s="17"/>
      <c r="LG182" s="17"/>
      <c r="LH182" s="17"/>
      <c r="LI182" s="17"/>
      <c r="LJ182" s="17"/>
      <c r="LK182" s="17"/>
      <c r="LL182" s="17"/>
      <c r="LM182" s="17"/>
      <c r="LN182" s="17"/>
      <c r="LO182" s="17"/>
      <c r="LP182" s="17"/>
      <c r="LQ182" s="17"/>
      <c r="LR182" s="17"/>
      <c r="LS182" s="17"/>
      <c r="LT182" s="17"/>
      <c r="LU182" s="17"/>
      <c r="LV182" s="17"/>
      <c r="LW182" s="17"/>
      <c r="LX182" s="17"/>
      <c r="LY182" s="17"/>
      <c r="LZ182" s="17"/>
      <c r="MA182" s="17"/>
      <c r="MB182" s="17"/>
      <c r="MC182" s="17"/>
      <c r="MD182" s="17"/>
      <c r="ME182" s="17"/>
      <c r="MF182" s="17"/>
      <c r="MG182" s="17"/>
      <c r="MH182" s="17"/>
      <c r="MI182" s="17"/>
      <c r="MJ182" s="17"/>
      <c r="MK182" s="17"/>
      <c r="ML182" s="17"/>
      <c r="MM182" s="17"/>
      <c r="MN182" s="17"/>
      <c r="MO182" s="17"/>
      <c r="MP182" s="17"/>
      <c r="MQ182" s="17"/>
      <c r="MR182" s="17"/>
      <c r="MS182" s="17"/>
      <c r="MT182" s="17"/>
      <c r="MU182" s="17"/>
      <c r="MV182" s="17"/>
      <c r="MW182" s="17"/>
      <c r="MX182" s="17"/>
      <c r="MY182" s="17"/>
      <c r="MZ182" s="17"/>
      <c r="NA182" s="17"/>
      <c r="NB182" s="17"/>
      <c r="NC182" s="17"/>
      <c r="ND182" s="17"/>
      <c r="NE182" s="17"/>
      <c r="NF182" s="17"/>
      <c r="NG182" s="17"/>
      <c r="NH182" s="17"/>
      <c r="NI182" s="17"/>
      <c r="NJ182" s="17"/>
      <c r="NK182" s="17"/>
      <c r="NL182" s="17"/>
      <c r="NM182" s="17"/>
      <c r="NN182" s="17"/>
      <c r="NO182" s="17"/>
      <c r="NP182" s="17"/>
      <c r="NQ182" s="17"/>
      <c r="NR182" s="17"/>
      <c r="NS182" s="17"/>
      <c r="NT182" s="17"/>
      <c r="NU182" s="17"/>
      <c r="NV182" s="17"/>
      <c r="NW182" s="17"/>
      <c r="NX182" s="17"/>
      <c r="NY182" s="17"/>
      <c r="NZ182" s="17"/>
      <c r="OA182" s="17"/>
      <c r="OB182" s="17"/>
      <c r="OC182" s="17"/>
      <c r="OD182" s="17"/>
      <c r="OE182" s="17"/>
      <c r="OF182" s="17"/>
      <c r="OG182" s="17"/>
      <c r="OH182" s="17"/>
      <c r="OI182" s="17"/>
      <c r="OJ182" s="17"/>
      <c r="OK182" s="17"/>
      <c r="OL182" s="17"/>
      <c r="OM182" s="17"/>
      <c r="ON182" s="17"/>
      <c r="OO182" s="17"/>
      <c r="OP182" s="17"/>
      <c r="OQ182" s="17"/>
      <c r="OR182" s="17"/>
      <c r="OS182" s="17"/>
      <c r="OT182" s="17"/>
      <c r="OU182" s="17"/>
      <c r="OV182" s="17"/>
      <c r="OW182" s="17"/>
      <c r="OX182" s="17"/>
      <c r="OY182" s="17"/>
      <c r="OZ182" s="17"/>
      <c r="PA182" s="17"/>
      <c r="PB182" s="17"/>
      <c r="PC182" s="17"/>
      <c r="PD182" s="17"/>
      <c r="PE182" s="17"/>
      <c r="PF182" s="17"/>
      <c r="PG182" s="17"/>
      <c r="PH182" s="17"/>
      <c r="PI182" s="17"/>
      <c r="PJ182" s="17"/>
      <c r="PK182" s="17"/>
      <c r="PL182" s="17"/>
      <c r="PM182" s="17"/>
      <c r="PN182" s="17"/>
      <c r="PO182" s="17"/>
      <c r="PP182" s="17"/>
      <c r="PQ182" s="17"/>
      <c r="PR182" s="17"/>
      <c r="PS182" s="17"/>
      <c r="PT182" s="17"/>
      <c r="PU182" s="17"/>
      <c r="PV182" s="17"/>
      <c r="PW182" s="17"/>
      <c r="PX182" s="17"/>
      <c r="PY182" s="17"/>
      <c r="PZ182" s="17"/>
      <c r="QA182" s="17"/>
      <c r="QB182" s="17"/>
      <c r="QC182" s="17"/>
      <c r="QD182" s="17"/>
      <c r="QE182" s="17"/>
      <c r="QF182" s="17"/>
      <c r="QG182" s="17"/>
      <c r="QH182" s="17"/>
      <c r="QI182" s="17"/>
      <c r="QJ182" s="17"/>
      <c r="QK182" s="17"/>
      <c r="QL182" s="17"/>
      <c r="QM182" s="17"/>
      <c r="QN182" s="17"/>
      <c r="QO182" s="17"/>
      <c r="QP182" s="17"/>
      <c r="QQ182" s="17"/>
      <c r="QR182" s="17"/>
      <c r="QS182" s="17"/>
      <c r="QT182" s="17"/>
      <c r="QU182" s="17"/>
      <c r="QV182" s="17"/>
      <c r="QW182" s="17"/>
      <c r="QX182" s="17"/>
      <c r="QY182" s="17"/>
      <c r="QZ182" s="17"/>
      <c r="RA182" s="17"/>
      <c r="RB182" s="17"/>
      <c r="RC182" s="17"/>
      <c r="RD182" s="17"/>
      <c r="RE182" s="17"/>
      <c r="RF182" s="17"/>
      <c r="RG182" s="17"/>
      <c r="RH182" s="17"/>
      <c r="RI182" s="17"/>
      <c r="RJ182" s="17"/>
      <c r="RK182" s="17"/>
      <c r="RL182" s="17"/>
      <c r="RM182" s="17"/>
      <c r="RN182" s="17"/>
      <c r="RO182" s="17"/>
      <c r="RP182" s="17"/>
      <c r="RQ182" s="17"/>
      <c r="RR182" s="17"/>
      <c r="RS182" s="17"/>
      <c r="RT182" s="17"/>
      <c r="RU182" s="17"/>
      <c r="RV182" s="17"/>
      <c r="RW182" s="17"/>
      <c r="RX182" s="17"/>
      <c r="RY182" s="17"/>
      <c r="RZ182" s="17"/>
      <c r="SA182" s="17"/>
      <c r="SB182" s="17"/>
      <c r="SC182" s="17"/>
      <c r="SD182" s="17"/>
      <c r="SE182" s="17"/>
      <c r="SF182" s="17"/>
      <c r="SG182" s="17"/>
      <c r="SH182" s="17"/>
      <c r="SI182" s="17"/>
      <c r="SJ182" s="17"/>
      <c r="SK182" s="17"/>
      <c r="SL182" s="17"/>
      <c r="SM182" s="17"/>
      <c r="SN182" s="17"/>
      <c r="SO182" s="17"/>
      <c r="SP182" s="17"/>
      <c r="SQ182" s="17"/>
      <c r="SR182" s="17"/>
      <c r="SS182" s="17"/>
      <c r="ST182" s="17"/>
      <c r="SU182" s="17"/>
      <c r="SV182" s="17"/>
      <c r="SW182" s="17"/>
      <c r="SX182" s="17"/>
      <c r="SY182" s="17"/>
      <c r="SZ182" s="17"/>
      <c r="TA182" s="17"/>
      <c r="TB182" s="17"/>
      <c r="TC182" s="17"/>
      <c r="TD182" s="17"/>
      <c r="TE182" s="17"/>
      <c r="TF182" s="17"/>
      <c r="TG182" s="17"/>
      <c r="TH182" s="17"/>
      <c r="TI182" s="17"/>
      <c r="TJ182" s="17"/>
      <c r="TK182" s="17"/>
      <c r="TL182" s="17"/>
      <c r="TM182" s="17"/>
      <c r="TN182" s="17"/>
      <c r="TO182" s="17"/>
      <c r="TP182" s="17"/>
      <c r="TQ182" s="17"/>
      <c r="TR182" s="17"/>
    </row>
    <row r="183" spans="1:538" s="38" customFormat="1" ht="12" customHeight="1">
      <c r="A183" s="119"/>
      <c r="B183" s="120"/>
      <c r="C183" s="120"/>
      <c r="D183" s="120"/>
      <c r="E183" s="120"/>
      <c r="F183" s="120"/>
      <c r="G183" s="120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  <c r="IW183" s="17"/>
      <c r="IX183" s="17"/>
      <c r="IY183" s="17"/>
      <c r="IZ183" s="17"/>
      <c r="JA183" s="17"/>
      <c r="JB183" s="17"/>
      <c r="JC183" s="17"/>
      <c r="JD183" s="17"/>
      <c r="JE183" s="17"/>
      <c r="JF183" s="17"/>
      <c r="JG183" s="17"/>
      <c r="JH183" s="17"/>
      <c r="JI183" s="17"/>
      <c r="JJ183" s="17"/>
      <c r="JK183" s="17"/>
      <c r="JL183" s="17"/>
      <c r="JM183" s="17"/>
      <c r="JN183" s="17"/>
      <c r="JO183" s="17"/>
      <c r="JP183" s="17"/>
      <c r="JQ183" s="17"/>
      <c r="JR183" s="17"/>
      <c r="JS183" s="17"/>
      <c r="JT183" s="17"/>
      <c r="JU183" s="17"/>
      <c r="JV183" s="17"/>
      <c r="JW183" s="17"/>
      <c r="JX183" s="17"/>
      <c r="JY183" s="17"/>
      <c r="JZ183" s="17"/>
      <c r="KA183" s="17"/>
      <c r="KB183" s="17"/>
      <c r="KC183" s="17"/>
      <c r="KD183" s="17"/>
      <c r="KE183" s="17"/>
      <c r="KF183" s="17"/>
      <c r="KG183" s="17"/>
      <c r="KH183" s="17"/>
      <c r="KI183" s="17"/>
      <c r="KJ183" s="17"/>
      <c r="KK183" s="17"/>
      <c r="KL183" s="17"/>
      <c r="KM183" s="17"/>
      <c r="KN183" s="17"/>
      <c r="KO183" s="17"/>
      <c r="KP183" s="17"/>
      <c r="KQ183" s="17"/>
      <c r="KR183" s="17"/>
      <c r="KS183" s="17"/>
      <c r="KT183" s="17"/>
      <c r="KU183" s="17"/>
      <c r="KV183" s="17"/>
      <c r="KW183" s="17"/>
      <c r="KX183" s="17"/>
      <c r="KY183" s="17"/>
      <c r="KZ183" s="17"/>
      <c r="LA183" s="17"/>
      <c r="LB183" s="17"/>
      <c r="LC183" s="17"/>
      <c r="LD183" s="17"/>
      <c r="LE183" s="17"/>
      <c r="LF183" s="17"/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  <c r="OG183" s="17"/>
      <c r="OH183" s="17"/>
      <c r="OI183" s="17"/>
      <c r="OJ183" s="17"/>
      <c r="OK183" s="17"/>
      <c r="OL183" s="17"/>
      <c r="OM183" s="17"/>
      <c r="ON183" s="17"/>
      <c r="OO183" s="17"/>
      <c r="OP183" s="17"/>
      <c r="OQ183" s="17"/>
      <c r="OR183" s="17"/>
      <c r="OS183" s="17"/>
      <c r="OT183" s="17"/>
      <c r="OU183" s="17"/>
      <c r="OV183" s="17"/>
      <c r="OW183" s="17"/>
      <c r="OX183" s="17"/>
      <c r="OY183" s="17"/>
      <c r="OZ183" s="17"/>
      <c r="PA183" s="17"/>
      <c r="PB183" s="17"/>
      <c r="PC183" s="17"/>
      <c r="PD183" s="17"/>
      <c r="PE183" s="17"/>
      <c r="PF183" s="17"/>
      <c r="PG183" s="17"/>
      <c r="PH183" s="17"/>
      <c r="PI183" s="17"/>
      <c r="PJ183" s="17"/>
      <c r="PK183" s="17"/>
      <c r="PL183" s="17"/>
      <c r="PM183" s="17"/>
      <c r="PN183" s="17"/>
      <c r="PO183" s="17"/>
      <c r="PP183" s="17"/>
      <c r="PQ183" s="17"/>
      <c r="PR183" s="17"/>
      <c r="PS183" s="17"/>
      <c r="PT183" s="17"/>
      <c r="PU183" s="17"/>
      <c r="PV183" s="17"/>
      <c r="PW183" s="17"/>
      <c r="PX183" s="17"/>
      <c r="PY183" s="17"/>
      <c r="PZ183" s="17"/>
      <c r="QA183" s="17"/>
      <c r="QB183" s="17"/>
      <c r="QC183" s="17"/>
      <c r="QD183" s="17"/>
      <c r="QE183" s="17"/>
      <c r="QF183" s="17"/>
      <c r="QG183" s="17"/>
      <c r="QH183" s="17"/>
      <c r="QI183" s="17"/>
      <c r="QJ183" s="17"/>
      <c r="QK183" s="17"/>
      <c r="QL183" s="17"/>
      <c r="QM183" s="17"/>
      <c r="QN183" s="17"/>
      <c r="QO183" s="17"/>
      <c r="QP183" s="17"/>
      <c r="QQ183" s="17"/>
      <c r="QR183" s="17"/>
      <c r="QS183" s="17"/>
      <c r="QT183" s="17"/>
      <c r="QU183" s="17"/>
      <c r="QV183" s="17"/>
      <c r="QW183" s="17"/>
      <c r="QX183" s="17"/>
      <c r="QY183" s="17"/>
      <c r="QZ183" s="17"/>
      <c r="RA183" s="17"/>
      <c r="RB183" s="17"/>
      <c r="RC183" s="17"/>
      <c r="RD183" s="17"/>
      <c r="RE183" s="17"/>
      <c r="RF183" s="17"/>
      <c r="RG183" s="17"/>
      <c r="RH183" s="17"/>
      <c r="RI183" s="17"/>
      <c r="RJ183" s="17"/>
      <c r="RK183" s="17"/>
      <c r="RL183" s="17"/>
      <c r="RM183" s="17"/>
      <c r="RN183" s="17"/>
      <c r="RO183" s="17"/>
      <c r="RP183" s="17"/>
      <c r="RQ183" s="17"/>
      <c r="RR183" s="17"/>
      <c r="RS183" s="17"/>
      <c r="RT183" s="17"/>
      <c r="RU183" s="17"/>
      <c r="RV183" s="17"/>
      <c r="RW183" s="17"/>
      <c r="RX183" s="17"/>
      <c r="RY183" s="17"/>
      <c r="RZ183" s="17"/>
      <c r="SA183" s="17"/>
      <c r="SB183" s="17"/>
      <c r="SC183" s="17"/>
      <c r="SD183" s="17"/>
      <c r="SE183" s="17"/>
      <c r="SF183" s="17"/>
      <c r="SG183" s="17"/>
      <c r="SH183" s="17"/>
      <c r="SI183" s="17"/>
      <c r="SJ183" s="17"/>
      <c r="SK183" s="17"/>
      <c r="SL183" s="17"/>
      <c r="SM183" s="17"/>
      <c r="SN183" s="17"/>
      <c r="SO183" s="17"/>
      <c r="SP183" s="17"/>
      <c r="SQ183" s="17"/>
      <c r="SR183" s="17"/>
      <c r="SS183" s="17"/>
      <c r="ST183" s="17"/>
      <c r="SU183" s="17"/>
      <c r="SV183" s="17"/>
      <c r="SW183" s="17"/>
      <c r="SX183" s="17"/>
      <c r="SY183" s="17"/>
      <c r="SZ183" s="17"/>
      <c r="TA183" s="17"/>
      <c r="TB183" s="17"/>
      <c r="TC183" s="17"/>
      <c r="TD183" s="17"/>
      <c r="TE183" s="17"/>
      <c r="TF183" s="17"/>
      <c r="TG183" s="17"/>
      <c r="TH183" s="17"/>
      <c r="TI183" s="17"/>
      <c r="TJ183" s="17"/>
      <c r="TK183" s="17"/>
      <c r="TL183" s="17"/>
      <c r="TM183" s="17"/>
      <c r="TN183" s="17"/>
      <c r="TO183" s="17"/>
      <c r="TP183" s="17"/>
      <c r="TQ183" s="17"/>
      <c r="TR183" s="17"/>
    </row>
    <row r="184" spans="1:538" s="38" customFormat="1" ht="12" customHeight="1">
      <c r="A184" s="119"/>
      <c r="B184" s="120"/>
      <c r="C184" s="120"/>
      <c r="D184" s="120"/>
      <c r="E184" s="120"/>
      <c r="F184" s="120"/>
      <c r="G184" s="120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  <c r="IW184" s="17"/>
      <c r="IX184" s="17"/>
      <c r="IY184" s="17"/>
      <c r="IZ184" s="17"/>
      <c r="JA184" s="17"/>
      <c r="JB184" s="17"/>
      <c r="JC184" s="17"/>
      <c r="JD184" s="17"/>
      <c r="JE184" s="17"/>
      <c r="JF184" s="17"/>
      <c r="JG184" s="17"/>
      <c r="JH184" s="17"/>
      <c r="JI184" s="17"/>
      <c r="JJ184" s="17"/>
      <c r="JK184" s="17"/>
      <c r="JL184" s="17"/>
      <c r="JM184" s="17"/>
      <c r="JN184" s="17"/>
      <c r="JO184" s="17"/>
      <c r="JP184" s="17"/>
      <c r="JQ184" s="17"/>
      <c r="JR184" s="17"/>
      <c r="JS184" s="17"/>
      <c r="JT184" s="17"/>
      <c r="JU184" s="17"/>
      <c r="JV184" s="17"/>
      <c r="JW184" s="17"/>
      <c r="JX184" s="17"/>
      <c r="JY184" s="17"/>
      <c r="JZ184" s="17"/>
      <c r="KA184" s="17"/>
      <c r="KB184" s="17"/>
      <c r="KC184" s="17"/>
      <c r="KD184" s="17"/>
      <c r="KE184" s="17"/>
      <c r="KF184" s="17"/>
      <c r="KG184" s="17"/>
      <c r="KH184" s="17"/>
      <c r="KI184" s="17"/>
      <c r="KJ184" s="17"/>
      <c r="KK184" s="17"/>
      <c r="KL184" s="17"/>
      <c r="KM184" s="17"/>
      <c r="KN184" s="17"/>
      <c r="KO184" s="17"/>
      <c r="KP184" s="17"/>
      <c r="KQ184" s="17"/>
      <c r="KR184" s="17"/>
      <c r="KS184" s="17"/>
      <c r="KT184" s="17"/>
      <c r="KU184" s="17"/>
      <c r="KV184" s="17"/>
      <c r="KW184" s="17"/>
      <c r="KX184" s="17"/>
      <c r="KY184" s="17"/>
      <c r="KZ184" s="17"/>
      <c r="LA184" s="17"/>
      <c r="LB184" s="17"/>
      <c r="LC184" s="17"/>
      <c r="LD184" s="17"/>
      <c r="LE184" s="17"/>
      <c r="LF184" s="17"/>
      <c r="LG184" s="17"/>
      <c r="LH184" s="17"/>
      <c r="LI184" s="17"/>
      <c r="LJ184" s="17"/>
      <c r="LK184" s="17"/>
      <c r="LL184" s="17"/>
      <c r="LM184" s="17"/>
      <c r="LN184" s="17"/>
      <c r="LO184" s="17"/>
      <c r="LP184" s="17"/>
      <c r="LQ184" s="17"/>
      <c r="LR184" s="17"/>
      <c r="LS184" s="17"/>
      <c r="LT184" s="17"/>
      <c r="LU184" s="17"/>
      <c r="LV184" s="17"/>
      <c r="LW184" s="17"/>
      <c r="LX184" s="17"/>
      <c r="LY184" s="17"/>
      <c r="LZ184" s="17"/>
      <c r="MA184" s="17"/>
      <c r="MB184" s="17"/>
      <c r="MC184" s="17"/>
      <c r="MD184" s="17"/>
      <c r="ME184" s="17"/>
      <c r="MF184" s="17"/>
      <c r="MG184" s="17"/>
      <c r="MH184" s="17"/>
      <c r="MI184" s="17"/>
      <c r="MJ184" s="17"/>
      <c r="MK184" s="17"/>
      <c r="ML184" s="17"/>
      <c r="MM184" s="17"/>
      <c r="MN184" s="17"/>
      <c r="MO184" s="17"/>
      <c r="MP184" s="17"/>
      <c r="MQ184" s="17"/>
      <c r="MR184" s="17"/>
      <c r="MS184" s="17"/>
      <c r="MT184" s="17"/>
      <c r="MU184" s="17"/>
      <c r="MV184" s="17"/>
      <c r="MW184" s="17"/>
      <c r="MX184" s="17"/>
      <c r="MY184" s="17"/>
      <c r="MZ184" s="17"/>
      <c r="NA184" s="17"/>
      <c r="NB184" s="17"/>
      <c r="NC184" s="17"/>
      <c r="ND184" s="17"/>
      <c r="NE184" s="17"/>
      <c r="NF184" s="17"/>
      <c r="NG184" s="17"/>
      <c r="NH184" s="17"/>
      <c r="NI184" s="17"/>
      <c r="NJ184" s="17"/>
      <c r="NK184" s="17"/>
      <c r="NL184" s="17"/>
      <c r="NM184" s="17"/>
      <c r="NN184" s="17"/>
      <c r="NO184" s="17"/>
      <c r="NP184" s="17"/>
      <c r="NQ184" s="17"/>
      <c r="NR184" s="17"/>
      <c r="NS184" s="17"/>
      <c r="NT184" s="17"/>
      <c r="NU184" s="17"/>
      <c r="NV184" s="17"/>
      <c r="NW184" s="17"/>
      <c r="NX184" s="17"/>
      <c r="NY184" s="17"/>
      <c r="NZ184" s="17"/>
      <c r="OA184" s="17"/>
      <c r="OB184" s="17"/>
      <c r="OC184" s="17"/>
      <c r="OD184" s="17"/>
      <c r="OE184" s="17"/>
      <c r="OF184" s="17"/>
      <c r="OG184" s="17"/>
      <c r="OH184" s="17"/>
      <c r="OI184" s="17"/>
      <c r="OJ184" s="17"/>
      <c r="OK184" s="17"/>
      <c r="OL184" s="17"/>
      <c r="OM184" s="17"/>
      <c r="ON184" s="17"/>
      <c r="OO184" s="17"/>
      <c r="OP184" s="17"/>
      <c r="OQ184" s="17"/>
      <c r="OR184" s="17"/>
      <c r="OS184" s="17"/>
      <c r="OT184" s="17"/>
      <c r="OU184" s="17"/>
      <c r="OV184" s="17"/>
      <c r="OW184" s="17"/>
      <c r="OX184" s="17"/>
      <c r="OY184" s="17"/>
      <c r="OZ184" s="17"/>
      <c r="PA184" s="17"/>
      <c r="PB184" s="17"/>
      <c r="PC184" s="17"/>
      <c r="PD184" s="17"/>
      <c r="PE184" s="17"/>
      <c r="PF184" s="17"/>
      <c r="PG184" s="17"/>
      <c r="PH184" s="17"/>
      <c r="PI184" s="17"/>
      <c r="PJ184" s="17"/>
      <c r="PK184" s="17"/>
      <c r="PL184" s="17"/>
      <c r="PM184" s="17"/>
      <c r="PN184" s="17"/>
      <c r="PO184" s="17"/>
      <c r="PP184" s="17"/>
      <c r="PQ184" s="17"/>
      <c r="PR184" s="17"/>
      <c r="PS184" s="17"/>
      <c r="PT184" s="17"/>
      <c r="PU184" s="17"/>
      <c r="PV184" s="17"/>
      <c r="PW184" s="17"/>
      <c r="PX184" s="17"/>
      <c r="PY184" s="17"/>
      <c r="PZ184" s="17"/>
      <c r="QA184" s="17"/>
      <c r="QB184" s="17"/>
      <c r="QC184" s="17"/>
      <c r="QD184" s="17"/>
      <c r="QE184" s="17"/>
      <c r="QF184" s="17"/>
      <c r="QG184" s="17"/>
      <c r="QH184" s="17"/>
      <c r="QI184" s="17"/>
      <c r="QJ184" s="17"/>
      <c r="QK184" s="17"/>
      <c r="QL184" s="17"/>
      <c r="QM184" s="17"/>
      <c r="QN184" s="17"/>
      <c r="QO184" s="17"/>
      <c r="QP184" s="17"/>
      <c r="QQ184" s="17"/>
      <c r="QR184" s="17"/>
      <c r="QS184" s="17"/>
      <c r="QT184" s="17"/>
      <c r="QU184" s="17"/>
      <c r="QV184" s="17"/>
      <c r="QW184" s="17"/>
      <c r="QX184" s="17"/>
      <c r="QY184" s="17"/>
      <c r="QZ184" s="17"/>
      <c r="RA184" s="17"/>
      <c r="RB184" s="17"/>
      <c r="RC184" s="17"/>
      <c r="RD184" s="17"/>
      <c r="RE184" s="17"/>
      <c r="RF184" s="17"/>
      <c r="RG184" s="17"/>
      <c r="RH184" s="17"/>
      <c r="RI184" s="17"/>
      <c r="RJ184" s="17"/>
      <c r="RK184" s="17"/>
      <c r="RL184" s="17"/>
      <c r="RM184" s="17"/>
      <c r="RN184" s="17"/>
      <c r="RO184" s="17"/>
      <c r="RP184" s="17"/>
      <c r="RQ184" s="17"/>
      <c r="RR184" s="17"/>
      <c r="RS184" s="17"/>
      <c r="RT184" s="17"/>
      <c r="RU184" s="17"/>
      <c r="RV184" s="17"/>
      <c r="RW184" s="17"/>
      <c r="RX184" s="17"/>
      <c r="RY184" s="17"/>
      <c r="RZ184" s="17"/>
      <c r="SA184" s="17"/>
      <c r="SB184" s="17"/>
      <c r="SC184" s="17"/>
      <c r="SD184" s="17"/>
      <c r="SE184" s="17"/>
      <c r="SF184" s="17"/>
      <c r="SG184" s="17"/>
      <c r="SH184" s="17"/>
      <c r="SI184" s="17"/>
      <c r="SJ184" s="17"/>
      <c r="SK184" s="17"/>
      <c r="SL184" s="17"/>
      <c r="SM184" s="17"/>
      <c r="SN184" s="17"/>
      <c r="SO184" s="17"/>
      <c r="SP184" s="17"/>
      <c r="SQ184" s="17"/>
      <c r="SR184" s="17"/>
      <c r="SS184" s="17"/>
      <c r="ST184" s="17"/>
      <c r="SU184" s="17"/>
      <c r="SV184" s="17"/>
      <c r="SW184" s="17"/>
      <c r="SX184" s="17"/>
      <c r="SY184" s="17"/>
      <c r="SZ184" s="17"/>
      <c r="TA184" s="17"/>
      <c r="TB184" s="17"/>
      <c r="TC184" s="17"/>
      <c r="TD184" s="17"/>
      <c r="TE184" s="17"/>
      <c r="TF184" s="17"/>
      <c r="TG184" s="17"/>
      <c r="TH184" s="17"/>
      <c r="TI184" s="17"/>
      <c r="TJ184" s="17"/>
      <c r="TK184" s="17"/>
      <c r="TL184" s="17"/>
      <c r="TM184" s="17"/>
      <c r="TN184" s="17"/>
      <c r="TO184" s="17"/>
      <c r="TP184" s="17"/>
      <c r="TQ184" s="17"/>
      <c r="TR184" s="17"/>
    </row>
    <row r="185" spans="1:538" s="38" customFormat="1" ht="12" customHeight="1">
      <c r="A185" s="121"/>
      <c r="B185" s="120"/>
      <c r="C185" s="120"/>
      <c r="D185" s="120"/>
      <c r="E185" s="120"/>
      <c r="F185" s="120"/>
      <c r="G185" s="120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  <c r="IW185" s="17"/>
      <c r="IX185" s="17"/>
      <c r="IY185" s="17"/>
      <c r="IZ185" s="17"/>
      <c r="JA185" s="17"/>
      <c r="JB185" s="17"/>
      <c r="JC185" s="17"/>
      <c r="JD185" s="17"/>
      <c r="JE185" s="17"/>
      <c r="JF185" s="17"/>
      <c r="JG185" s="17"/>
      <c r="JH185" s="17"/>
      <c r="JI185" s="17"/>
      <c r="JJ185" s="17"/>
      <c r="JK185" s="17"/>
      <c r="JL185" s="17"/>
      <c r="JM185" s="17"/>
      <c r="JN185" s="17"/>
      <c r="JO185" s="17"/>
      <c r="JP185" s="17"/>
      <c r="JQ185" s="17"/>
      <c r="JR185" s="17"/>
      <c r="JS185" s="17"/>
      <c r="JT185" s="17"/>
      <c r="JU185" s="17"/>
      <c r="JV185" s="17"/>
      <c r="JW185" s="17"/>
      <c r="JX185" s="17"/>
      <c r="JY185" s="17"/>
      <c r="JZ185" s="17"/>
      <c r="KA185" s="17"/>
      <c r="KB185" s="17"/>
      <c r="KC185" s="17"/>
      <c r="KD185" s="17"/>
      <c r="KE185" s="17"/>
      <c r="KF185" s="17"/>
      <c r="KG185" s="17"/>
      <c r="KH185" s="17"/>
      <c r="KI185" s="17"/>
      <c r="KJ185" s="17"/>
      <c r="KK185" s="17"/>
      <c r="KL185" s="17"/>
      <c r="KM185" s="17"/>
      <c r="KN185" s="17"/>
      <c r="KO185" s="17"/>
      <c r="KP185" s="17"/>
      <c r="KQ185" s="17"/>
      <c r="KR185" s="17"/>
      <c r="KS185" s="17"/>
      <c r="KT185" s="17"/>
      <c r="KU185" s="17"/>
      <c r="KV185" s="17"/>
      <c r="KW185" s="17"/>
      <c r="KX185" s="17"/>
      <c r="KY185" s="17"/>
      <c r="KZ185" s="17"/>
      <c r="LA185" s="17"/>
      <c r="LB185" s="17"/>
      <c r="LC185" s="17"/>
      <c r="LD185" s="17"/>
      <c r="LE185" s="17"/>
      <c r="LF185" s="17"/>
      <c r="LG185" s="17"/>
      <c r="LH185" s="17"/>
      <c r="LI185" s="17"/>
      <c r="LJ185" s="17"/>
      <c r="LK185" s="17"/>
      <c r="LL185" s="17"/>
      <c r="LM185" s="17"/>
      <c r="LN185" s="17"/>
      <c r="LO185" s="17"/>
      <c r="LP185" s="17"/>
      <c r="LQ185" s="17"/>
      <c r="LR185" s="17"/>
      <c r="LS185" s="17"/>
      <c r="LT185" s="17"/>
      <c r="LU185" s="17"/>
      <c r="LV185" s="17"/>
      <c r="LW185" s="17"/>
      <c r="LX185" s="17"/>
      <c r="LY185" s="17"/>
      <c r="LZ185" s="17"/>
      <c r="MA185" s="17"/>
      <c r="MB185" s="17"/>
      <c r="MC185" s="17"/>
      <c r="MD185" s="17"/>
      <c r="ME185" s="17"/>
      <c r="MF185" s="17"/>
      <c r="MG185" s="17"/>
      <c r="MH185" s="17"/>
      <c r="MI185" s="17"/>
      <c r="MJ185" s="17"/>
      <c r="MK185" s="17"/>
      <c r="ML185" s="17"/>
      <c r="MM185" s="17"/>
      <c r="MN185" s="17"/>
      <c r="MO185" s="17"/>
      <c r="MP185" s="17"/>
      <c r="MQ185" s="17"/>
      <c r="MR185" s="17"/>
      <c r="MS185" s="17"/>
      <c r="MT185" s="17"/>
      <c r="MU185" s="17"/>
      <c r="MV185" s="17"/>
      <c r="MW185" s="17"/>
      <c r="MX185" s="17"/>
      <c r="MY185" s="17"/>
      <c r="MZ185" s="17"/>
      <c r="NA185" s="17"/>
      <c r="NB185" s="17"/>
      <c r="NC185" s="17"/>
      <c r="ND185" s="17"/>
      <c r="NE185" s="17"/>
      <c r="NF185" s="17"/>
      <c r="NG185" s="17"/>
      <c r="NH185" s="17"/>
      <c r="NI185" s="17"/>
      <c r="NJ185" s="17"/>
      <c r="NK185" s="17"/>
      <c r="NL185" s="17"/>
      <c r="NM185" s="17"/>
      <c r="NN185" s="17"/>
      <c r="NO185" s="17"/>
      <c r="NP185" s="17"/>
      <c r="NQ185" s="17"/>
      <c r="NR185" s="17"/>
      <c r="NS185" s="17"/>
      <c r="NT185" s="17"/>
      <c r="NU185" s="17"/>
      <c r="NV185" s="17"/>
      <c r="NW185" s="17"/>
      <c r="NX185" s="17"/>
      <c r="NY185" s="17"/>
      <c r="NZ185" s="17"/>
      <c r="OA185" s="17"/>
      <c r="OB185" s="17"/>
      <c r="OC185" s="17"/>
      <c r="OD185" s="17"/>
      <c r="OE185" s="17"/>
      <c r="OF185" s="17"/>
      <c r="OG185" s="17"/>
      <c r="OH185" s="17"/>
      <c r="OI185" s="17"/>
      <c r="OJ185" s="17"/>
      <c r="OK185" s="17"/>
      <c r="OL185" s="17"/>
      <c r="OM185" s="17"/>
      <c r="ON185" s="17"/>
      <c r="OO185" s="17"/>
      <c r="OP185" s="17"/>
      <c r="OQ185" s="17"/>
      <c r="OR185" s="17"/>
      <c r="OS185" s="17"/>
      <c r="OT185" s="17"/>
      <c r="OU185" s="17"/>
      <c r="OV185" s="17"/>
      <c r="OW185" s="17"/>
      <c r="OX185" s="17"/>
      <c r="OY185" s="17"/>
      <c r="OZ185" s="17"/>
      <c r="PA185" s="17"/>
      <c r="PB185" s="17"/>
      <c r="PC185" s="17"/>
      <c r="PD185" s="17"/>
      <c r="PE185" s="17"/>
      <c r="PF185" s="17"/>
      <c r="PG185" s="17"/>
      <c r="PH185" s="17"/>
      <c r="PI185" s="17"/>
      <c r="PJ185" s="17"/>
      <c r="PK185" s="17"/>
      <c r="PL185" s="17"/>
      <c r="PM185" s="17"/>
      <c r="PN185" s="17"/>
      <c r="PO185" s="17"/>
      <c r="PP185" s="17"/>
      <c r="PQ185" s="17"/>
      <c r="PR185" s="17"/>
      <c r="PS185" s="17"/>
      <c r="PT185" s="17"/>
      <c r="PU185" s="17"/>
      <c r="PV185" s="17"/>
      <c r="PW185" s="17"/>
      <c r="PX185" s="17"/>
      <c r="PY185" s="17"/>
      <c r="PZ185" s="17"/>
      <c r="QA185" s="17"/>
      <c r="QB185" s="17"/>
      <c r="QC185" s="17"/>
      <c r="QD185" s="17"/>
      <c r="QE185" s="17"/>
      <c r="QF185" s="17"/>
      <c r="QG185" s="17"/>
      <c r="QH185" s="17"/>
      <c r="QI185" s="17"/>
      <c r="QJ185" s="17"/>
      <c r="QK185" s="17"/>
      <c r="QL185" s="17"/>
      <c r="QM185" s="17"/>
      <c r="QN185" s="17"/>
      <c r="QO185" s="17"/>
      <c r="QP185" s="17"/>
      <c r="QQ185" s="17"/>
      <c r="QR185" s="17"/>
      <c r="QS185" s="17"/>
      <c r="QT185" s="17"/>
      <c r="QU185" s="17"/>
      <c r="QV185" s="17"/>
      <c r="QW185" s="17"/>
      <c r="QX185" s="17"/>
      <c r="QY185" s="17"/>
      <c r="QZ185" s="17"/>
      <c r="RA185" s="17"/>
      <c r="RB185" s="17"/>
      <c r="RC185" s="17"/>
      <c r="RD185" s="17"/>
      <c r="RE185" s="17"/>
      <c r="RF185" s="17"/>
      <c r="RG185" s="17"/>
      <c r="RH185" s="17"/>
      <c r="RI185" s="17"/>
      <c r="RJ185" s="17"/>
      <c r="RK185" s="17"/>
      <c r="RL185" s="17"/>
      <c r="RM185" s="17"/>
      <c r="RN185" s="17"/>
      <c r="RO185" s="17"/>
      <c r="RP185" s="17"/>
      <c r="RQ185" s="17"/>
      <c r="RR185" s="17"/>
      <c r="RS185" s="17"/>
      <c r="RT185" s="17"/>
      <c r="RU185" s="17"/>
      <c r="RV185" s="17"/>
      <c r="RW185" s="17"/>
      <c r="RX185" s="17"/>
      <c r="RY185" s="17"/>
      <c r="RZ185" s="17"/>
      <c r="SA185" s="17"/>
      <c r="SB185" s="17"/>
      <c r="SC185" s="17"/>
      <c r="SD185" s="17"/>
      <c r="SE185" s="17"/>
      <c r="SF185" s="17"/>
      <c r="SG185" s="17"/>
      <c r="SH185" s="17"/>
      <c r="SI185" s="17"/>
      <c r="SJ185" s="17"/>
      <c r="SK185" s="17"/>
      <c r="SL185" s="17"/>
      <c r="SM185" s="17"/>
      <c r="SN185" s="17"/>
      <c r="SO185" s="17"/>
      <c r="SP185" s="17"/>
      <c r="SQ185" s="17"/>
      <c r="SR185" s="17"/>
      <c r="SS185" s="17"/>
      <c r="ST185" s="17"/>
      <c r="SU185" s="17"/>
      <c r="SV185" s="17"/>
      <c r="SW185" s="17"/>
      <c r="SX185" s="17"/>
      <c r="SY185" s="17"/>
      <c r="SZ185" s="17"/>
      <c r="TA185" s="17"/>
      <c r="TB185" s="17"/>
      <c r="TC185" s="17"/>
      <c r="TD185" s="17"/>
      <c r="TE185" s="17"/>
      <c r="TF185" s="17"/>
      <c r="TG185" s="17"/>
      <c r="TH185" s="17"/>
      <c r="TI185" s="17"/>
      <c r="TJ185" s="17"/>
      <c r="TK185" s="17"/>
      <c r="TL185" s="17"/>
      <c r="TM185" s="17"/>
      <c r="TN185" s="17"/>
      <c r="TO185" s="17"/>
      <c r="TP185" s="17"/>
      <c r="TQ185" s="17"/>
      <c r="TR185" s="17"/>
    </row>
    <row r="186" spans="1:538" s="38" customFormat="1" ht="12" customHeight="1">
      <c r="A186" s="122"/>
      <c r="B186" s="120"/>
      <c r="C186" s="120"/>
      <c r="D186" s="120"/>
      <c r="E186" s="120"/>
      <c r="F186" s="120"/>
      <c r="G186" s="120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  <c r="IW186" s="17"/>
      <c r="IX186" s="17"/>
      <c r="IY186" s="17"/>
      <c r="IZ186" s="17"/>
      <c r="JA186" s="17"/>
      <c r="JB186" s="17"/>
      <c r="JC186" s="17"/>
      <c r="JD186" s="17"/>
      <c r="JE186" s="17"/>
      <c r="JF186" s="17"/>
      <c r="JG186" s="17"/>
      <c r="JH186" s="17"/>
      <c r="JI186" s="17"/>
      <c r="JJ186" s="17"/>
      <c r="JK186" s="17"/>
      <c r="JL186" s="17"/>
      <c r="JM186" s="17"/>
      <c r="JN186" s="17"/>
      <c r="JO186" s="17"/>
      <c r="JP186" s="17"/>
      <c r="JQ186" s="17"/>
      <c r="JR186" s="17"/>
      <c r="JS186" s="17"/>
      <c r="JT186" s="17"/>
      <c r="JU186" s="17"/>
      <c r="JV186" s="17"/>
      <c r="JW186" s="17"/>
      <c r="JX186" s="17"/>
      <c r="JY186" s="17"/>
      <c r="JZ186" s="17"/>
      <c r="KA186" s="17"/>
      <c r="KB186" s="17"/>
      <c r="KC186" s="17"/>
      <c r="KD186" s="17"/>
      <c r="KE186" s="17"/>
      <c r="KF186" s="17"/>
      <c r="KG186" s="17"/>
      <c r="KH186" s="17"/>
      <c r="KI186" s="17"/>
      <c r="KJ186" s="17"/>
      <c r="KK186" s="17"/>
      <c r="KL186" s="17"/>
      <c r="KM186" s="17"/>
      <c r="KN186" s="17"/>
      <c r="KO186" s="17"/>
      <c r="KP186" s="17"/>
      <c r="KQ186" s="17"/>
      <c r="KR186" s="17"/>
      <c r="KS186" s="17"/>
      <c r="KT186" s="17"/>
      <c r="KU186" s="17"/>
      <c r="KV186" s="17"/>
      <c r="KW186" s="17"/>
      <c r="KX186" s="17"/>
      <c r="KY186" s="17"/>
      <c r="KZ186" s="17"/>
      <c r="LA186" s="17"/>
      <c r="LB186" s="17"/>
      <c r="LC186" s="17"/>
      <c r="LD186" s="17"/>
      <c r="LE186" s="17"/>
      <c r="LF186" s="17"/>
      <c r="LG186" s="17"/>
      <c r="LH186" s="17"/>
      <c r="LI186" s="17"/>
      <c r="LJ186" s="17"/>
      <c r="LK186" s="17"/>
      <c r="LL186" s="17"/>
      <c r="LM186" s="17"/>
      <c r="LN186" s="17"/>
      <c r="LO186" s="17"/>
      <c r="LP186" s="17"/>
      <c r="LQ186" s="17"/>
      <c r="LR186" s="17"/>
      <c r="LS186" s="17"/>
      <c r="LT186" s="17"/>
      <c r="LU186" s="17"/>
      <c r="LV186" s="17"/>
      <c r="LW186" s="17"/>
      <c r="LX186" s="17"/>
      <c r="LY186" s="17"/>
      <c r="LZ186" s="17"/>
      <c r="MA186" s="17"/>
      <c r="MB186" s="17"/>
      <c r="MC186" s="17"/>
      <c r="MD186" s="17"/>
      <c r="ME186" s="17"/>
      <c r="MF186" s="17"/>
      <c r="MG186" s="17"/>
      <c r="MH186" s="17"/>
      <c r="MI186" s="17"/>
      <c r="MJ186" s="17"/>
      <c r="MK186" s="17"/>
      <c r="ML186" s="17"/>
      <c r="MM186" s="17"/>
      <c r="MN186" s="17"/>
      <c r="MO186" s="17"/>
      <c r="MP186" s="17"/>
      <c r="MQ186" s="17"/>
      <c r="MR186" s="17"/>
      <c r="MS186" s="17"/>
      <c r="MT186" s="17"/>
      <c r="MU186" s="17"/>
      <c r="MV186" s="17"/>
      <c r="MW186" s="17"/>
      <c r="MX186" s="17"/>
      <c r="MY186" s="17"/>
      <c r="MZ186" s="17"/>
      <c r="NA186" s="17"/>
      <c r="NB186" s="17"/>
      <c r="NC186" s="17"/>
      <c r="ND186" s="17"/>
      <c r="NE186" s="17"/>
      <c r="NF186" s="17"/>
      <c r="NG186" s="17"/>
      <c r="NH186" s="17"/>
      <c r="NI186" s="17"/>
      <c r="NJ186" s="17"/>
      <c r="NK186" s="17"/>
      <c r="NL186" s="17"/>
      <c r="NM186" s="17"/>
      <c r="NN186" s="17"/>
      <c r="NO186" s="17"/>
      <c r="NP186" s="17"/>
      <c r="NQ186" s="17"/>
      <c r="NR186" s="17"/>
      <c r="NS186" s="17"/>
      <c r="NT186" s="17"/>
      <c r="NU186" s="17"/>
      <c r="NV186" s="17"/>
      <c r="NW186" s="17"/>
      <c r="NX186" s="17"/>
      <c r="NY186" s="17"/>
      <c r="NZ186" s="17"/>
      <c r="OA186" s="17"/>
      <c r="OB186" s="17"/>
      <c r="OC186" s="17"/>
      <c r="OD186" s="17"/>
      <c r="OE186" s="17"/>
      <c r="OF186" s="17"/>
      <c r="OG186" s="17"/>
      <c r="OH186" s="17"/>
      <c r="OI186" s="17"/>
      <c r="OJ186" s="17"/>
      <c r="OK186" s="17"/>
      <c r="OL186" s="17"/>
      <c r="OM186" s="17"/>
      <c r="ON186" s="17"/>
      <c r="OO186" s="17"/>
      <c r="OP186" s="17"/>
      <c r="OQ186" s="17"/>
      <c r="OR186" s="17"/>
      <c r="OS186" s="17"/>
      <c r="OT186" s="17"/>
      <c r="OU186" s="17"/>
      <c r="OV186" s="17"/>
      <c r="OW186" s="17"/>
      <c r="OX186" s="17"/>
      <c r="OY186" s="17"/>
      <c r="OZ186" s="17"/>
      <c r="PA186" s="17"/>
      <c r="PB186" s="17"/>
      <c r="PC186" s="17"/>
      <c r="PD186" s="17"/>
      <c r="PE186" s="17"/>
      <c r="PF186" s="17"/>
      <c r="PG186" s="17"/>
      <c r="PH186" s="17"/>
      <c r="PI186" s="17"/>
      <c r="PJ186" s="17"/>
      <c r="PK186" s="17"/>
      <c r="PL186" s="17"/>
      <c r="PM186" s="17"/>
      <c r="PN186" s="17"/>
      <c r="PO186" s="17"/>
      <c r="PP186" s="17"/>
      <c r="PQ186" s="17"/>
      <c r="PR186" s="17"/>
      <c r="PS186" s="17"/>
      <c r="PT186" s="17"/>
      <c r="PU186" s="17"/>
      <c r="PV186" s="17"/>
      <c r="PW186" s="17"/>
      <c r="PX186" s="17"/>
      <c r="PY186" s="17"/>
      <c r="PZ186" s="17"/>
      <c r="QA186" s="17"/>
      <c r="QB186" s="17"/>
      <c r="QC186" s="17"/>
      <c r="QD186" s="17"/>
      <c r="QE186" s="17"/>
      <c r="QF186" s="17"/>
      <c r="QG186" s="17"/>
      <c r="QH186" s="17"/>
      <c r="QI186" s="17"/>
      <c r="QJ186" s="17"/>
      <c r="QK186" s="17"/>
      <c r="QL186" s="17"/>
      <c r="QM186" s="17"/>
      <c r="QN186" s="17"/>
      <c r="QO186" s="17"/>
      <c r="QP186" s="17"/>
      <c r="QQ186" s="17"/>
      <c r="QR186" s="17"/>
      <c r="QS186" s="17"/>
      <c r="QT186" s="17"/>
      <c r="QU186" s="17"/>
      <c r="QV186" s="17"/>
      <c r="QW186" s="17"/>
      <c r="QX186" s="17"/>
      <c r="QY186" s="17"/>
      <c r="QZ186" s="17"/>
      <c r="RA186" s="17"/>
      <c r="RB186" s="17"/>
      <c r="RC186" s="17"/>
      <c r="RD186" s="17"/>
      <c r="RE186" s="17"/>
      <c r="RF186" s="17"/>
      <c r="RG186" s="17"/>
      <c r="RH186" s="17"/>
      <c r="RI186" s="17"/>
      <c r="RJ186" s="17"/>
      <c r="RK186" s="17"/>
      <c r="RL186" s="17"/>
      <c r="RM186" s="17"/>
      <c r="RN186" s="17"/>
      <c r="RO186" s="17"/>
      <c r="RP186" s="17"/>
      <c r="RQ186" s="17"/>
      <c r="RR186" s="17"/>
      <c r="RS186" s="17"/>
      <c r="RT186" s="17"/>
      <c r="RU186" s="17"/>
      <c r="RV186" s="17"/>
      <c r="RW186" s="17"/>
      <c r="RX186" s="17"/>
      <c r="RY186" s="17"/>
      <c r="RZ186" s="17"/>
      <c r="SA186" s="17"/>
      <c r="SB186" s="17"/>
      <c r="SC186" s="17"/>
      <c r="SD186" s="17"/>
      <c r="SE186" s="17"/>
      <c r="SF186" s="17"/>
      <c r="SG186" s="17"/>
      <c r="SH186" s="17"/>
      <c r="SI186" s="17"/>
      <c r="SJ186" s="17"/>
      <c r="SK186" s="17"/>
      <c r="SL186" s="17"/>
      <c r="SM186" s="17"/>
      <c r="SN186" s="17"/>
      <c r="SO186" s="17"/>
      <c r="SP186" s="17"/>
      <c r="SQ186" s="17"/>
      <c r="SR186" s="17"/>
      <c r="SS186" s="17"/>
      <c r="ST186" s="17"/>
      <c r="SU186" s="17"/>
      <c r="SV186" s="17"/>
      <c r="SW186" s="17"/>
      <c r="SX186" s="17"/>
      <c r="SY186" s="17"/>
      <c r="SZ186" s="17"/>
      <c r="TA186" s="17"/>
      <c r="TB186" s="17"/>
      <c r="TC186" s="17"/>
      <c r="TD186" s="17"/>
      <c r="TE186" s="17"/>
      <c r="TF186" s="17"/>
      <c r="TG186" s="17"/>
      <c r="TH186" s="17"/>
      <c r="TI186" s="17"/>
      <c r="TJ186" s="17"/>
      <c r="TK186" s="17"/>
      <c r="TL186" s="17"/>
      <c r="TM186" s="17"/>
      <c r="TN186" s="17"/>
      <c r="TO186" s="17"/>
      <c r="TP186" s="17"/>
      <c r="TQ186" s="17"/>
      <c r="TR186" s="17"/>
    </row>
    <row r="187" spans="1:538" s="38" customFormat="1" ht="12" customHeight="1">
      <c r="A187" s="122"/>
      <c r="B187" s="120"/>
      <c r="C187" s="120"/>
      <c r="D187" s="120"/>
      <c r="E187" s="120"/>
      <c r="F187" s="120"/>
      <c r="G187" s="120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  <c r="IW187" s="17"/>
      <c r="IX187" s="17"/>
      <c r="IY187" s="17"/>
      <c r="IZ187" s="17"/>
      <c r="JA187" s="17"/>
      <c r="JB187" s="17"/>
      <c r="JC187" s="17"/>
      <c r="JD187" s="17"/>
      <c r="JE187" s="17"/>
      <c r="JF187" s="17"/>
      <c r="JG187" s="17"/>
      <c r="JH187" s="17"/>
      <c r="JI187" s="17"/>
      <c r="JJ187" s="17"/>
      <c r="JK187" s="17"/>
      <c r="JL187" s="17"/>
      <c r="JM187" s="17"/>
      <c r="JN187" s="17"/>
      <c r="JO187" s="17"/>
      <c r="JP187" s="17"/>
      <c r="JQ187" s="17"/>
      <c r="JR187" s="17"/>
      <c r="JS187" s="17"/>
      <c r="JT187" s="17"/>
      <c r="JU187" s="17"/>
      <c r="JV187" s="17"/>
      <c r="JW187" s="17"/>
      <c r="JX187" s="17"/>
      <c r="JY187" s="17"/>
      <c r="JZ187" s="17"/>
      <c r="KA187" s="17"/>
      <c r="KB187" s="17"/>
      <c r="KC187" s="17"/>
      <c r="KD187" s="17"/>
      <c r="KE187" s="17"/>
      <c r="KF187" s="17"/>
      <c r="KG187" s="17"/>
      <c r="KH187" s="17"/>
      <c r="KI187" s="17"/>
      <c r="KJ187" s="17"/>
      <c r="KK187" s="17"/>
      <c r="KL187" s="17"/>
      <c r="KM187" s="17"/>
      <c r="KN187" s="17"/>
      <c r="KO187" s="17"/>
      <c r="KP187" s="17"/>
      <c r="KQ187" s="17"/>
      <c r="KR187" s="17"/>
      <c r="KS187" s="17"/>
      <c r="KT187" s="17"/>
      <c r="KU187" s="17"/>
      <c r="KV187" s="17"/>
      <c r="KW187" s="17"/>
      <c r="KX187" s="17"/>
      <c r="KY187" s="17"/>
      <c r="KZ187" s="17"/>
      <c r="LA187" s="17"/>
      <c r="LB187" s="17"/>
      <c r="LC187" s="17"/>
      <c r="LD187" s="17"/>
      <c r="LE187" s="17"/>
      <c r="LF187" s="17"/>
      <c r="LG187" s="17"/>
      <c r="LH187" s="17"/>
      <c r="LI187" s="17"/>
      <c r="LJ187" s="17"/>
      <c r="LK187" s="17"/>
      <c r="LL187" s="17"/>
      <c r="LM187" s="17"/>
      <c r="LN187" s="17"/>
      <c r="LO187" s="17"/>
      <c r="LP187" s="17"/>
      <c r="LQ187" s="17"/>
      <c r="LR187" s="17"/>
      <c r="LS187" s="17"/>
      <c r="LT187" s="17"/>
      <c r="LU187" s="17"/>
      <c r="LV187" s="17"/>
      <c r="LW187" s="17"/>
      <c r="LX187" s="17"/>
      <c r="LY187" s="17"/>
      <c r="LZ187" s="17"/>
      <c r="MA187" s="17"/>
      <c r="MB187" s="17"/>
      <c r="MC187" s="17"/>
      <c r="MD187" s="17"/>
      <c r="ME187" s="17"/>
      <c r="MF187" s="17"/>
      <c r="MG187" s="17"/>
      <c r="MH187" s="17"/>
      <c r="MI187" s="17"/>
      <c r="MJ187" s="17"/>
      <c r="MK187" s="17"/>
      <c r="ML187" s="17"/>
      <c r="MM187" s="17"/>
      <c r="MN187" s="17"/>
      <c r="MO187" s="17"/>
      <c r="MP187" s="17"/>
      <c r="MQ187" s="17"/>
      <c r="MR187" s="17"/>
      <c r="MS187" s="17"/>
      <c r="MT187" s="17"/>
      <c r="MU187" s="17"/>
      <c r="MV187" s="17"/>
      <c r="MW187" s="17"/>
      <c r="MX187" s="17"/>
      <c r="MY187" s="17"/>
      <c r="MZ187" s="17"/>
      <c r="NA187" s="17"/>
      <c r="NB187" s="17"/>
      <c r="NC187" s="17"/>
      <c r="ND187" s="17"/>
      <c r="NE187" s="17"/>
      <c r="NF187" s="17"/>
      <c r="NG187" s="17"/>
      <c r="NH187" s="17"/>
      <c r="NI187" s="17"/>
      <c r="NJ187" s="17"/>
      <c r="NK187" s="17"/>
      <c r="NL187" s="17"/>
      <c r="NM187" s="17"/>
      <c r="NN187" s="17"/>
      <c r="NO187" s="17"/>
      <c r="NP187" s="17"/>
      <c r="NQ187" s="17"/>
      <c r="NR187" s="17"/>
      <c r="NS187" s="17"/>
      <c r="NT187" s="17"/>
      <c r="NU187" s="17"/>
      <c r="NV187" s="17"/>
      <c r="NW187" s="17"/>
      <c r="NX187" s="17"/>
      <c r="NY187" s="17"/>
      <c r="NZ187" s="17"/>
      <c r="OA187" s="17"/>
      <c r="OB187" s="17"/>
      <c r="OC187" s="17"/>
      <c r="OD187" s="17"/>
      <c r="OE187" s="17"/>
      <c r="OF187" s="17"/>
      <c r="OG187" s="17"/>
      <c r="OH187" s="17"/>
      <c r="OI187" s="17"/>
      <c r="OJ187" s="17"/>
      <c r="OK187" s="17"/>
      <c r="OL187" s="17"/>
      <c r="OM187" s="17"/>
      <c r="ON187" s="17"/>
      <c r="OO187" s="17"/>
      <c r="OP187" s="17"/>
      <c r="OQ187" s="17"/>
      <c r="OR187" s="17"/>
      <c r="OS187" s="17"/>
      <c r="OT187" s="17"/>
      <c r="OU187" s="17"/>
      <c r="OV187" s="17"/>
      <c r="OW187" s="17"/>
      <c r="OX187" s="17"/>
      <c r="OY187" s="17"/>
      <c r="OZ187" s="17"/>
      <c r="PA187" s="17"/>
      <c r="PB187" s="17"/>
      <c r="PC187" s="17"/>
      <c r="PD187" s="17"/>
      <c r="PE187" s="17"/>
      <c r="PF187" s="17"/>
      <c r="PG187" s="17"/>
      <c r="PH187" s="17"/>
      <c r="PI187" s="17"/>
      <c r="PJ187" s="17"/>
      <c r="PK187" s="17"/>
      <c r="PL187" s="17"/>
      <c r="PM187" s="17"/>
      <c r="PN187" s="17"/>
      <c r="PO187" s="17"/>
      <c r="PP187" s="17"/>
      <c r="PQ187" s="17"/>
      <c r="PR187" s="17"/>
      <c r="PS187" s="17"/>
      <c r="PT187" s="17"/>
      <c r="PU187" s="17"/>
      <c r="PV187" s="17"/>
      <c r="PW187" s="17"/>
      <c r="PX187" s="17"/>
      <c r="PY187" s="17"/>
      <c r="PZ187" s="17"/>
      <c r="QA187" s="17"/>
      <c r="QB187" s="17"/>
      <c r="QC187" s="17"/>
      <c r="QD187" s="17"/>
      <c r="QE187" s="17"/>
      <c r="QF187" s="17"/>
      <c r="QG187" s="17"/>
      <c r="QH187" s="17"/>
      <c r="QI187" s="17"/>
      <c r="QJ187" s="17"/>
      <c r="QK187" s="17"/>
      <c r="QL187" s="17"/>
      <c r="QM187" s="17"/>
      <c r="QN187" s="17"/>
      <c r="QO187" s="17"/>
      <c r="QP187" s="17"/>
      <c r="QQ187" s="17"/>
      <c r="QR187" s="17"/>
      <c r="QS187" s="17"/>
      <c r="QT187" s="17"/>
      <c r="QU187" s="17"/>
      <c r="QV187" s="17"/>
      <c r="QW187" s="17"/>
      <c r="QX187" s="17"/>
      <c r="QY187" s="17"/>
      <c r="QZ187" s="17"/>
      <c r="RA187" s="17"/>
      <c r="RB187" s="17"/>
      <c r="RC187" s="17"/>
      <c r="RD187" s="17"/>
      <c r="RE187" s="17"/>
      <c r="RF187" s="17"/>
      <c r="RG187" s="17"/>
      <c r="RH187" s="17"/>
      <c r="RI187" s="17"/>
      <c r="RJ187" s="17"/>
      <c r="RK187" s="17"/>
      <c r="RL187" s="17"/>
      <c r="RM187" s="17"/>
      <c r="RN187" s="17"/>
      <c r="RO187" s="17"/>
      <c r="RP187" s="17"/>
      <c r="RQ187" s="17"/>
      <c r="RR187" s="17"/>
      <c r="RS187" s="17"/>
      <c r="RT187" s="17"/>
      <c r="RU187" s="17"/>
      <c r="RV187" s="17"/>
      <c r="RW187" s="17"/>
      <c r="RX187" s="17"/>
      <c r="RY187" s="17"/>
      <c r="RZ187" s="17"/>
      <c r="SA187" s="17"/>
      <c r="SB187" s="17"/>
      <c r="SC187" s="17"/>
      <c r="SD187" s="17"/>
      <c r="SE187" s="17"/>
      <c r="SF187" s="17"/>
      <c r="SG187" s="17"/>
      <c r="SH187" s="17"/>
      <c r="SI187" s="17"/>
      <c r="SJ187" s="17"/>
      <c r="SK187" s="17"/>
      <c r="SL187" s="17"/>
      <c r="SM187" s="17"/>
      <c r="SN187" s="17"/>
      <c r="SO187" s="17"/>
      <c r="SP187" s="17"/>
      <c r="SQ187" s="17"/>
      <c r="SR187" s="17"/>
      <c r="SS187" s="17"/>
      <c r="ST187" s="17"/>
      <c r="SU187" s="17"/>
      <c r="SV187" s="17"/>
      <c r="SW187" s="17"/>
      <c r="SX187" s="17"/>
      <c r="SY187" s="17"/>
      <c r="SZ187" s="17"/>
      <c r="TA187" s="17"/>
      <c r="TB187" s="17"/>
      <c r="TC187" s="17"/>
      <c r="TD187" s="17"/>
      <c r="TE187" s="17"/>
      <c r="TF187" s="17"/>
      <c r="TG187" s="17"/>
      <c r="TH187" s="17"/>
      <c r="TI187" s="17"/>
      <c r="TJ187" s="17"/>
      <c r="TK187" s="17"/>
      <c r="TL187" s="17"/>
      <c r="TM187" s="17"/>
      <c r="TN187" s="17"/>
      <c r="TO187" s="17"/>
      <c r="TP187" s="17"/>
      <c r="TQ187" s="17"/>
      <c r="TR187" s="17"/>
    </row>
    <row r="188" spans="1:538" s="38" customFormat="1" ht="12" customHeight="1">
      <c r="A188" s="122"/>
      <c r="B188" s="120"/>
      <c r="C188" s="120"/>
      <c r="D188" s="120"/>
      <c r="E188" s="120"/>
      <c r="F188" s="120"/>
      <c r="G188" s="120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  <c r="IW188" s="17"/>
      <c r="IX188" s="17"/>
      <c r="IY188" s="17"/>
      <c r="IZ188" s="17"/>
      <c r="JA188" s="17"/>
      <c r="JB188" s="17"/>
      <c r="JC188" s="17"/>
      <c r="JD188" s="17"/>
      <c r="JE188" s="17"/>
      <c r="JF188" s="17"/>
      <c r="JG188" s="17"/>
      <c r="JH188" s="17"/>
      <c r="JI188" s="17"/>
      <c r="JJ188" s="17"/>
      <c r="JK188" s="17"/>
      <c r="JL188" s="17"/>
      <c r="JM188" s="17"/>
      <c r="JN188" s="17"/>
      <c r="JO188" s="17"/>
      <c r="JP188" s="17"/>
      <c r="JQ188" s="17"/>
      <c r="JR188" s="17"/>
      <c r="JS188" s="17"/>
      <c r="JT188" s="17"/>
      <c r="JU188" s="17"/>
      <c r="JV188" s="17"/>
      <c r="JW188" s="17"/>
      <c r="JX188" s="17"/>
      <c r="JY188" s="17"/>
      <c r="JZ188" s="17"/>
      <c r="KA188" s="17"/>
      <c r="KB188" s="17"/>
      <c r="KC188" s="17"/>
      <c r="KD188" s="17"/>
      <c r="KE188" s="17"/>
      <c r="KF188" s="17"/>
      <c r="KG188" s="17"/>
      <c r="KH188" s="17"/>
      <c r="KI188" s="17"/>
      <c r="KJ188" s="17"/>
      <c r="KK188" s="17"/>
      <c r="KL188" s="17"/>
      <c r="KM188" s="17"/>
      <c r="KN188" s="17"/>
      <c r="KO188" s="17"/>
      <c r="KP188" s="17"/>
      <c r="KQ188" s="17"/>
      <c r="KR188" s="17"/>
      <c r="KS188" s="17"/>
      <c r="KT188" s="17"/>
      <c r="KU188" s="17"/>
      <c r="KV188" s="17"/>
      <c r="KW188" s="17"/>
      <c r="KX188" s="17"/>
      <c r="KY188" s="17"/>
      <c r="KZ188" s="17"/>
      <c r="LA188" s="17"/>
      <c r="LB188" s="17"/>
      <c r="LC188" s="17"/>
      <c r="LD188" s="17"/>
      <c r="LE188" s="17"/>
      <c r="LF188" s="17"/>
      <c r="LG188" s="17"/>
      <c r="LH188" s="17"/>
      <c r="LI188" s="17"/>
      <c r="LJ188" s="17"/>
      <c r="LK188" s="17"/>
      <c r="LL188" s="17"/>
      <c r="LM188" s="17"/>
      <c r="LN188" s="17"/>
      <c r="LO188" s="17"/>
      <c r="LP188" s="17"/>
      <c r="LQ188" s="17"/>
      <c r="LR188" s="17"/>
      <c r="LS188" s="17"/>
      <c r="LT188" s="17"/>
      <c r="LU188" s="17"/>
      <c r="LV188" s="17"/>
      <c r="LW188" s="17"/>
      <c r="LX188" s="17"/>
      <c r="LY188" s="17"/>
      <c r="LZ188" s="17"/>
      <c r="MA188" s="17"/>
      <c r="MB188" s="17"/>
      <c r="MC188" s="17"/>
      <c r="MD188" s="17"/>
      <c r="ME188" s="17"/>
      <c r="MF188" s="17"/>
      <c r="MG188" s="17"/>
      <c r="MH188" s="17"/>
      <c r="MI188" s="17"/>
      <c r="MJ188" s="17"/>
      <c r="MK188" s="17"/>
      <c r="ML188" s="17"/>
      <c r="MM188" s="17"/>
      <c r="MN188" s="17"/>
      <c r="MO188" s="17"/>
      <c r="MP188" s="17"/>
      <c r="MQ188" s="17"/>
      <c r="MR188" s="17"/>
      <c r="MS188" s="17"/>
      <c r="MT188" s="17"/>
      <c r="MU188" s="17"/>
      <c r="MV188" s="17"/>
      <c r="MW188" s="17"/>
      <c r="MX188" s="17"/>
      <c r="MY188" s="17"/>
      <c r="MZ188" s="17"/>
      <c r="NA188" s="17"/>
      <c r="NB188" s="17"/>
      <c r="NC188" s="17"/>
      <c r="ND188" s="17"/>
      <c r="NE188" s="17"/>
      <c r="NF188" s="17"/>
      <c r="NG188" s="17"/>
      <c r="NH188" s="17"/>
      <c r="NI188" s="17"/>
      <c r="NJ188" s="17"/>
      <c r="NK188" s="17"/>
      <c r="NL188" s="17"/>
      <c r="NM188" s="17"/>
      <c r="NN188" s="17"/>
      <c r="NO188" s="17"/>
      <c r="NP188" s="17"/>
      <c r="NQ188" s="17"/>
      <c r="NR188" s="17"/>
      <c r="NS188" s="17"/>
      <c r="NT188" s="17"/>
      <c r="NU188" s="17"/>
      <c r="NV188" s="17"/>
      <c r="NW188" s="17"/>
      <c r="NX188" s="17"/>
      <c r="NY188" s="17"/>
      <c r="NZ188" s="17"/>
      <c r="OA188" s="17"/>
      <c r="OB188" s="17"/>
      <c r="OC188" s="17"/>
      <c r="OD188" s="17"/>
      <c r="OE188" s="17"/>
      <c r="OF188" s="17"/>
      <c r="OG188" s="17"/>
      <c r="OH188" s="17"/>
      <c r="OI188" s="17"/>
      <c r="OJ188" s="17"/>
      <c r="OK188" s="17"/>
      <c r="OL188" s="17"/>
      <c r="OM188" s="17"/>
      <c r="ON188" s="17"/>
      <c r="OO188" s="17"/>
      <c r="OP188" s="17"/>
      <c r="OQ188" s="17"/>
      <c r="OR188" s="17"/>
      <c r="OS188" s="17"/>
      <c r="OT188" s="17"/>
      <c r="OU188" s="17"/>
      <c r="OV188" s="17"/>
      <c r="OW188" s="17"/>
      <c r="OX188" s="17"/>
      <c r="OY188" s="17"/>
      <c r="OZ188" s="17"/>
      <c r="PA188" s="17"/>
      <c r="PB188" s="17"/>
      <c r="PC188" s="17"/>
      <c r="PD188" s="17"/>
      <c r="PE188" s="17"/>
      <c r="PF188" s="17"/>
      <c r="PG188" s="17"/>
      <c r="PH188" s="17"/>
      <c r="PI188" s="17"/>
      <c r="PJ188" s="17"/>
      <c r="PK188" s="17"/>
      <c r="PL188" s="17"/>
      <c r="PM188" s="17"/>
      <c r="PN188" s="17"/>
      <c r="PO188" s="17"/>
      <c r="PP188" s="17"/>
      <c r="PQ188" s="17"/>
      <c r="PR188" s="17"/>
      <c r="PS188" s="17"/>
      <c r="PT188" s="17"/>
      <c r="PU188" s="17"/>
      <c r="PV188" s="17"/>
      <c r="PW188" s="17"/>
      <c r="PX188" s="17"/>
      <c r="PY188" s="17"/>
      <c r="PZ188" s="17"/>
      <c r="QA188" s="17"/>
      <c r="QB188" s="17"/>
      <c r="QC188" s="17"/>
      <c r="QD188" s="17"/>
      <c r="QE188" s="17"/>
      <c r="QF188" s="17"/>
      <c r="QG188" s="17"/>
      <c r="QH188" s="17"/>
      <c r="QI188" s="17"/>
      <c r="QJ188" s="17"/>
      <c r="QK188" s="17"/>
      <c r="QL188" s="17"/>
      <c r="QM188" s="17"/>
      <c r="QN188" s="17"/>
      <c r="QO188" s="17"/>
      <c r="QP188" s="17"/>
      <c r="QQ188" s="17"/>
      <c r="QR188" s="17"/>
      <c r="QS188" s="17"/>
      <c r="QT188" s="17"/>
      <c r="QU188" s="17"/>
      <c r="QV188" s="17"/>
      <c r="QW188" s="17"/>
      <c r="QX188" s="17"/>
      <c r="QY188" s="17"/>
      <c r="QZ188" s="17"/>
      <c r="RA188" s="17"/>
      <c r="RB188" s="17"/>
      <c r="RC188" s="17"/>
      <c r="RD188" s="17"/>
      <c r="RE188" s="17"/>
      <c r="RF188" s="17"/>
      <c r="RG188" s="17"/>
      <c r="RH188" s="17"/>
      <c r="RI188" s="17"/>
      <c r="RJ188" s="17"/>
      <c r="RK188" s="17"/>
      <c r="RL188" s="17"/>
      <c r="RM188" s="17"/>
      <c r="RN188" s="17"/>
      <c r="RO188" s="17"/>
      <c r="RP188" s="17"/>
      <c r="RQ188" s="17"/>
      <c r="RR188" s="17"/>
      <c r="RS188" s="17"/>
      <c r="RT188" s="17"/>
      <c r="RU188" s="17"/>
      <c r="RV188" s="17"/>
      <c r="RW188" s="17"/>
      <c r="RX188" s="17"/>
      <c r="RY188" s="17"/>
      <c r="RZ188" s="17"/>
      <c r="SA188" s="17"/>
      <c r="SB188" s="17"/>
      <c r="SC188" s="17"/>
      <c r="SD188" s="17"/>
      <c r="SE188" s="17"/>
      <c r="SF188" s="17"/>
      <c r="SG188" s="17"/>
      <c r="SH188" s="17"/>
      <c r="SI188" s="17"/>
      <c r="SJ188" s="17"/>
      <c r="SK188" s="17"/>
      <c r="SL188" s="17"/>
      <c r="SM188" s="17"/>
      <c r="SN188" s="17"/>
      <c r="SO188" s="17"/>
      <c r="SP188" s="17"/>
      <c r="SQ188" s="17"/>
      <c r="SR188" s="17"/>
      <c r="SS188" s="17"/>
      <c r="ST188" s="17"/>
      <c r="SU188" s="17"/>
      <c r="SV188" s="17"/>
      <c r="SW188" s="17"/>
      <c r="SX188" s="17"/>
      <c r="SY188" s="17"/>
      <c r="SZ188" s="17"/>
      <c r="TA188" s="17"/>
      <c r="TB188" s="17"/>
      <c r="TC188" s="17"/>
      <c r="TD188" s="17"/>
      <c r="TE188" s="17"/>
      <c r="TF188" s="17"/>
      <c r="TG188" s="17"/>
      <c r="TH188" s="17"/>
      <c r="TI188" s="17"/>
      <c r="TJ188" s="17"/>
      <c r="TK188" s="17"/>
      <c r="TL188" s="17"/>
      <c r="TM188" s="17"/>
      <c r="TN188" s="17"/>
      <c r="TO188" s="17"/>
      <c r="TP188" s="17"/>
      <c r="TQ188" s="17"/>
      <c r="TR188" s="17"/>
    </row>
    <row r="189" spans="1:538" s="38" customFormat="1" ht="12" customHeight="1">
      <c r="A189" s="123"/>
      <c r="B189" s="123"/>
      <c r="C189" s="123"/>
      <c r="D189" s="123"/>
      <c r="E189" s="123"/>
      <c r="F189" s="123"/>
      <c r="G189" s="123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  <c r="IW189" s="17"/>
      <c r="IX189" s="17"/>
      <c r="IY189" s="17"/>
      <c r="IZ189" s="17"/>
      <c r="JA189" s="17"/>
      <c r="JB189" s="17"/>
      <c r="JC189" s="17"/>
      <c r="JD189" s="17"/>
      <c r="JE189" s="17"/>
      <c r="JF189" s="17"/>
      <c r="JG189" s="17"/>
      <c r="JH189" s="17"/>
      <c r="JI189" s="17"/>
      <c r="JJ189" s="17"/>
      <c r="JK189" s="17"/>
      <c r="JL189" s="17"/>
      <c r="JM189" s="17"/>
      <c r="JN189" s="17"/>
      <c r="JO189" s="17"/>
      <c r="JP189" s="17"/>
      <c r="JQ189" s="17"/>
      <c r="JR189" s="17"/>
      <c r="JS189" s="17"/>
      <c r="JT189" s="17"/>
      <c r="JU189" s="17"/>
      <c r="JV189" s="17"/>
      <c r="JW189" s="17"/>
      <c r="JX189" s="17"/>
      <c r="JY189" s="17"/>
      <c r="JZ189" s="17"/>
      <c r="KA189" s="17"/>
      <c r="KB189" s="17"/>
      <c r="KC189" s="17"/>
      <c r="KD189" s="17"/>
      <c r="KE189" s="17"/>
      <c r="KF189" s="17"/>
      <c r="KG189" s="17"/>
      <c r="KH189" s="17"/>
      <c r="KI189" s="17"/>
      <c r="KJ189" s="17"/>
      <c r="KK189" s="17"/>
      <c r="KL189" s="17"/>
      <c r="KM189" s="17"/>
      <c r="KN189" s="17"/>
      <c r="KO189" s="17"/>
      <c r="KP189" s="17"/>
      <c r="KQ189" s="17"/>
      <c r="KR189" s="17"/>
      <c r="KS189" s="17"/>
      <c r="KT189" s="17"/>
      <c r="KU189" s="17"/>
      <c r="KV189" s="17"/>
      <c r="KW189" s="17"/>
      <c r="KX189" s="17"/>
      <c r="KY189" s="17"/>
      <c r="KZ189" s="17"/>
      <c r="LA189" s="17"/>
      <c r="LB189" s="17"/>
      <c r="LC189" s="17"/>
      <c r="LD189" s="17"/>
      <c r="LE189" s="17"/>
      <c r="LF189" s="17"/>
      <c r="LG189" s="17"/>
      <c r="LH189" s="17"/>
      <c r="LI189" s="17"/>
      <c r="LJ189" s="17"/>
      <c r="LK189" s="17"/>
      <c r="LL189" s="17"/>
      <c r="LM189" s="17"/>
      <c r="LN189" s="17"/>
      <c r="LO189" s="17"/>
      <c r="LP189" s="17"/>
      <c r="LQ189" s="17"/>
      <c r="LR189" s="17"/>
      <c r="LS189" s="17"/>
      <c r="LT189" s="17"/>
      <c r="LU189" s="17"/>
      <c r="LV189" s="17"/>
      <c r="LW189" s="17"/>
      <c r="LX189" s="17"/>
      <c r="LY189" s="17"/>
      <c r="LZ189" s="17"/>
      <c r="MA189" s="17"/>
      <c r="MB189" s="17"/>
      <c r="MC189" s="17"/>
      <c r="MD189" s="17"/>
      <c r="ME189" s="17"/>
      <c r="MF189" s="17"/>
      <c r="MG189" s="17"/>
      <c r="MH189" s="17"/>
      <c r="MI189" s="17"/>
      <c r="MJ189" s="17"/>
      <c r="MK189" s="17"/>
      <c r="ML189" s="17"/>
      <c r="MM189" s="17"/>
      <c r="MN189" s="17"/>
      <c r="MO189" s="17"/>
      <c r="MP189" s="17"/>
      <c r="MQ189" s="17"/>
      <c r="MR189" s="17"/>
      <c r="MS189" s="17"/>
      <c r="MT189" s="17"/>
      <c r="MU189" s="17"/>
      <c r="MV189" s="17"/>
      <c r="MW189" s="17"/>
      <c r="MX189" s="17"/>
      <c r="MY189" s="17"/>
      <c r="MZ189" s="17"/>
      <c r="NA189" s="17"/>
      <c r="NB189" s="17"/>
      <c r="NC189" s="17"/>
      <c r="ND189" s="17"/>
      <c r="NE189" s="17"/>
      <c r="NF189" s="17"/>
      <c r="NG189" s="17"/>
      <c r="NH189" s="17"/>
      <c r="NI189" s="17"/>
      <c r="NJ189" s="17"/>
      <c r="NK189" s="17"/>
      <c r="NL189" s="17"/>
      <c r="NM189" s="17"/>
      <c r="NN189" s="17"/>
      <c r="NO189" s="17"/>
      <c r="NP189" s="17"/>
      <c r="NQ189" s="17"/>
      <c r="NR189" s="17"/>
      <c r="NS189" s="17"/>
      <c r="NT189" s="17"/>
      <c r="NU189" s="17"/>
      <c r="NV189" s="17"/>
      <c r="NW189" s="17"/>
      <c r="NX189" s="17"/>
      <c r="NY189" s="17"/>
      <c r="NZ189" s="17"/>
      <c r="OA189" s="17"/>
      <c r="OB189" s="17"/>
      <c r="OC189" s="17"/>
      <c r="OD189" s="17"/>
      <c r="OE189" s="17"/>
      <c r="OF189" s="17"/>
      <c r="OG189" s="17"/>
      <c r="OH189" s="17"/>
      <c r="OI189" s="17"/>
      <c r="OJ189" s="17"/>
      <c r="OK189" s="17"/>
      <c r="OL189" s="17"/>
      <c r="OM189" s="17"/>
      <c r="ON189" s="17"/>
      <c r="OO189" s="17"/>
      <c r="OP189" s="17"/>
      <c r="OQ189" s="17"/>
      <c r="OR189" s="17"/>
      <c r="OS189" s="17"/>
      <c r="OT189" s="17"/>
      <c r="OU189" s="17"/>
      <c r="OV189" s="17"/>
      <c r="OW189" s="17"/>
      <c r="OX189" s="17"/>
      <c r="OY189" s="17"/>
      <c r="OZ189" s="17"/>
      <c r="PA189" s="17"/>
      <c r="PB189" s="17"/>
      <c r="PC189" s="17"/>
      <c r="PD189" s="17"/>
      <c r="PE189" s="17"/>
      <c r="PF189" s="17"/>
      <c r="PG189" s="17"/>
      <c r="PH189" s="17"/>
      <c r="PI189" s="17"/>
      <c r="PJ189" s="17"/>
      <c r="PK189" s="17"/>
      <c r="PL189" s="17"/>
      <c r="PM189" s="17"/>
      <c r="PN189" s="17"/>
      <c r="PO189" s="17"/>
      <c r="PP189" s="17"/>
      <c r="PQ189" s="17"/>
      <c r="PR189" s="17"/>
      <c r="PS189" s="17"/>
      <c r="PT189" s="17"/>
      <c r="PU189" s="17"/>
      <c r="PV189" s="17"/>
      <c r="PW189" s="17"/>
      <c r="PX189" s="17"/>
      <c r="PY189" s="17"/>
      <c r="PZ189" s="17"/>
      <c r="QA189" s="17"/>
      <c r="QB189" s="17"/>
      <c r="QC189" s="17"/>
      <c r="QD189" s="17"/>
      <c r="QE189" s="17"/>
      <c r="QF189" s="17"/>
      <c r="QG189" s="17"/>
      <c r="QH189" s="17"/>
      <c r="QI189" s="17"/>
      <c r="QJ189" s="17"/>
      <c r="QK189" s="17"/>
      <c r="QL189" s="17"/>
      <c r="QM189" s="17"/>
      <c r="QN189" s="17"/>
      <c r="QO189" s="17"/>
      <c r="QP189" s="17"/>
      <c r="QQ189" s="17"/>
      <c r="QR189" s="17"/>
      <c r="QS189" s="17"/>
      <c r="QT189" s="17"/>
      <c r="QU189" s="17"/>
      <c r="QV189" s="17"/>
      <c r="QW189" s="17"/>
      <c r="QX189" s="17"/>
      <c r="QY189" s="17"/>
      <c r="QZ189" s="17"/>
      <c r="RA189" s="17"/>
      <c r="RB189" s="17"/>
      <c r="RC189" s="17"/>
      <c r="RD189" s="17"/>
      <c r="RE189" s="17"/>
      <c r="RF189" s="17"/>
      <c r="RG189" s="17"/>
      <c r="RH189" s="17"/>
      <c r="RI189" s="17"/>
      <c r="RJ189" s="17"/>
      <c r="RK189" s="17"/>
      <c r="RL189" s="17"/>
      <c r="RM189" s="17"/>
      <c r="RN189" s="17"/>
      <c r="RO189" s="17"/>
      <c r="RP189" s="17"/>
      <c r="RQ189" s="17"/>
      <c r="RR189" s="17"/>
      <c r="RS189" s="17"/>
      <c r="RT189" s="17"/>
      <c r="RU189" s="17"/>
      <c r="RV189" s="17"/>
      <c r="RW189" s="17"/>
      <c r="RX189" s="17"/>
      <c r="RY189" s="17"/>
      <c r="RZ189" s="17"/>
      <c r="SA189" s="17"/>
      <c r="SB189" s="17"/>
      <c r="SC189" s="17"/>
      <c r="SD189" s="17"/>
      <c r="SE189" s="17"/>
      <c r="SF189" s="17"/>
      <c r="SG189" s="17"/>
      <c r="SH189" s="17"/>
      <c r="SI189" s="17"/>
      <c r="SJ189" s="17"/>
      <c r="SK189" s="17"/>
      <c r="SL189" s="17"/>
      <c r="SM189" s="17"/>
      <c r="SN189" s="17"/>
      <c r="SO189" s="17"/>
      <c r="SP189" s="17"/>
      <c r="SQ189" s="17"/>
      <c r="SR189" s="17"/>
      <c r="SS189" s="17"/>
      <c r="ST189" s="17"/>
      <c r="SU189" s="17"/>
      <c r="SV189" s="17"/>
      <c r="SW189" s="17"/>
      <c r="SX189" s="17"/>
      <c r="SY189" s="17"/>
      <c r="SZ189" s="17"/>
      <c r="TA189" s="17"/>
      <c r="TB189" s="17"/>
      <c r="TC189" s="17"/>
      <c r="TD189" s="17"/>
      <c r="TE189" s="17"/>
      <c r="TF189" s="17"/>
      <c r="TG189" s="17"/>
      <c r="TH189" s="17"/>
      <c r="TI189" s="17"/>
      <c r="TJ189" s="17"/>
      <c r="TK189" s="17"/>
      <c r="TL189" s="17"/>
      <c r="TM189" s="17"/>
      <c r="TN189" s="17"/>
      <c r="TO189" s="17"/>
      <c r="TP189" s="17"/>
      <c r="TQ189" s="17"/>
      <c r="TR189" s="17"/>
    </row>
    <row r="190" spans="1:538" s="38" customFormat="1" ht="12" customHeight="1">
      <c r="A190" s="123"/>
      <c r="B190" s="123"/>
      <c r="C190" s="123"/>
      <c r="D190" s="123"/>
      <c r="E190" s="123"/>
      <c r="F190" s="123"/>
      <c r="G190" s="123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  <c r="IW190" s="17"/>
      <c r="IX190" s="17"/>
      <c r="IY190" s="17"/>
      <c r="IZ190" s="17"/>
      <c r="JA190" s="17"/>
      <c r="JB190" s="17"/>
      <c r="JC190" s="17"/>
      <c r="JD190" s="17"/>
      <c r="JE190" s="17"/>
      <c r="JF190" s="17"/>
      <c r="JG190" s="17"/>
      <c r="JH190" s="17"/>
      <c r="JI190" s="17"/>
      <c r="JJ190" s="17"/>
      <c r="JK190" s="17"/>
      <c r="JL190" s="17"/>
      <c r="JM190" s="17"/>
      <c r="JN190" s="17"/>
      <c r="JO190" s="17"/>
      <c r="JP190" s="17"/>
      <c r="JQ190" s="17"/>
      <c r="JR190" s="17"/>
      <c r="JS190" s="17"/>
      <c r="JT190" s="17"/>
      <c r="JU190" s="17"/>
      <c r="JV190" s="17"/>
      <c r="JW190" s="17"/>
      <c r="JX190" s="17"/>
      <c r="JY190" s="17"/>
      <c r="JZ190" s="17"/>
      <c r="KA190" s="17"/>
      <c r="KB190" s="17"/>
      <c r="KC190" s="17"/>
      <c r="KD190" s="17"/>
      <c r="KE190" s="17"/>
      <c r="KF190" s="17"/>
      <c r="KG190" s="17"/>
      <c r="KH190" s="17"/>
      <c r="KI190" s="17"/>
      <c r="KJ190" s="17"/>
      <c r="KK190" s="17"/>
      <c r="KL190" s="17"/>
      <c r="KM190" s="17"/>
      <c r="KN190" s="17"/>
      <c r="KO190" s="17"/>
      <c r="KP190" s="17"/>
      <c r="KQ190" s="17"/>
      <c r="KR190" s="17"/>
      <c r="KS190" s="17"/>
      <c r="KT190" s="17"/>
      <c r="KU190" s="17"/>
      <c r="KV190" s="17"/>
      <c r="KW190" s="17"/>
      <c r="KX190" s="17"/>
      <c r="KY190" s="17"/>
      <c r="KZ190" s="17"/>
      <c r="LA190" s="17"/>
      <c r="LB190" s="17"/>
      <c r="LC190" s="17"/>
      <c r="LD190" s="17"/>
      <c r="LE190" s="17"/>
      <c r="LF190" s="17"/>
      <c r="LG190" s="17"/>
      <c r="LH190" s="17"/>
      <c r="LI190" s="17"/>
      <c r="LJ190" s="17"/>
      <c r="LK190" s="17"/>
      <c r="LL190" s="17"/>
      <c r="LM190" s="17"/>
      <c r="LN190" s="17"/>
      <c r="LO190" s="17"/>
      <c r="LP190" s="17"/>
      <c r="LQ190" s="17"/>
      <c r="LR190" s="17"/>
      <c r="LS190" s="17"/>
      <c r="LT190" s="17"/>
      <c r="LU190" s="17"/>
      <c r="LV190" s="17"/>
      <c r="LW190" s="17"/>
      <c r="LX190" s="17"/>
      <c r="LY190" s="17"/>
      <c r="LZ190" s="17"/>
      <c r="MA190" s="17"/>
      <c r="MB190" s="17"/>
      <c r="MC190" s="17"/>
      <c r="MD190" s="17"/>
      <c r="ME190" s="17"/>
      <c r="MF190" s="17"/>
      <c r="MG190" s="17"/>
      <c r="MH190" s="17"/>
      <c r="MI190" s="17"/>
      <c r="MJ190" s="17"/>
      <c r="MK190" s="17"/>
      <c r="ML190" s="17"/>
      <c r="MM190" s="17"/>
      <c r="MN190" s="17"/>
      <c r="MO190" s="17"/>
      <c r="MP190" s="17"/>
      <c r="MQ190" s="17"/>
      <c r="MR190" s="17"/>
      <c r="MS190" s="17"/>
      <c r="MT190" s="17"/>
      <c r="MU190" s="17"/>
      <c r="MV190" s="17"/>
      <c r="MW190" s="17"/>
      <c r="MX190" s="17"/>
      <c r="MY190" s="17"/>
      <c r="MZ190" s="17"/>
      <c r="NA190" s="17"/>
      <c r="NB190" s="17"/>
      <c r="NC190" s="17"/>
      <c r="ND190" s="17"/>
      <c r="NE190" s="17"/>
      <c r="NF190" s="17"/>
      <c r="NG190" s="17"/>
      <c r="NH190" s="17"/>
      <c r="NI190" s="17"/>
      <c r="NJ190" s="17"/>
      <c r="NK190" s="17"/>
      <c r="NL190" s="17"/>
      <c r="NM190" s="17"/>
      <c r="NN190" s="17"/>
      <c r="NO190" s="17"/>
      <c r="NP190" s="17"/>
      <c r="NQ190" s="17"/>
      <c r="NR190" s="17"/>
      <c r="NS190" s="17"/>
      <c r="NT190" s="17"/>
      <c r="NU190" s="17"/>
      <c r="NV190" s="17"/>
      <c r="NW190" s="17"/>
      <c r="NX190" s="17"/>
      <c r="NY190" s="17"/>
      <c r="NZ190" s="17"/>
      <c r="OA190" s="17"/>
      <c r="OB190" s="17"/>
      <c r="OC190" s="17"/>
      <c r="OD190" s="17"/>
      <c r="OE190" s="17"/>
      <c r="OF190" s="17"/>
      <c r="OG190" s="17"/>
      <c r="OH190" s="17"/>
      <c r="OI190" s="17"/>
      <c r="OJ190" s="17"/>
      <c r="OK190" s="17"/>
      <c r="OL190" s="17"/>
      <c r="OM190" s="17"/>
      <c r="ON190" s="17"/>
      <c r="OO190" s="17"/>
      <c r="OP190" s="17"/>
      <c r="OQ190" s="17"/>
      <c r="OR190" s="17"/>
      <c r="OS190" s="17"/>
      <c r="OT190" s="17"/>
      <c r="OU190" s="17"/>
      <c r="OV190" s="17"/>
      <c r="OW190" s="17"/>
      <c r="OX190" s="17"/>
      <c r="OY190" s="17"/>
      <c r="OZ190" s="17"/>
      <c r="PA190" s="17"/>
      <c r="PB190" s="17"/>
      <c r="PC190" s="17"/>
      <c r="PD190" s="17"/>
      <c r="PE190" s="17"/>
      <c r="PF190" s="17"/>
      <c r="PG190" s="17"/>
      <c r="PH190" s="17"/>
      <c r="PI190" s="17"/>
      <c r="PJ190" s="17"/>
      <c r="PK190" s="17"/>
      <c r="PL190" s="17"/>
      <c r="PM190" s="17"/>
      <c r="PN190" s="17"/>
      <c r="PO190" s="17"/>
      <c r="PP190" s="17"/>
      <c r="PQ190" s="17"/>
      <c r="PR190" s="17"/>
      <c r="PS190" s="17"/>
      <c r="PT190" s="17"/>
      <c r="PU190" s="17"/>
      <c r="PV190" s="17"/>
      <c r="PW190" s="17"/>
      <c r="PX190" s="17"/>
      <c r="PY190" s="17"/>
      <c r="PZ190" s="17"/>
      <c r="QA190" s="17"/>
      <c r="QB190" s="17"/>
      <c r="QC190" s="17"/>
      <c r="QD190" s="17"/>
      <c r="QE190" s="17"/>
      <c r="QF190" s="17"/>
      <c r="QG190" s="17"/>
      <c r="QH190" s="17"/>
      <c r="QI190" s="17"/>
      <c r="QJ190" s="17"/>
      <c r="QK190" s="17"/>
      <c r="QL190" s="17"/>
      <c r="QM190" s="17"/>
      <c r="QN190" s="17"/>
      <c r="QO190" s="17"/>
      <c r="QP190" s="17"/>
      <c r="QQ190" s="17"/>
      <c r="QR190" s="17"/>
      <c r="QS190" s="17"/>
      <c r="QT190" s="17"/>
      <c r="QU190" s="17"/>
      <c r="QV190" s="17"/>
      <c r="QW190" s="17"/>
      <c r="QX190" s="17"/>
      <c r="QY190" s="17"/>
      <c r="QZ190" s="17"/>
      <c r="RA190" s="17"/>
      <c r="RB190" s="17"/>
      <c r="RC190" s="17"/>
      <c r="RD190" s="17"/>
      <c r="RE190" s="17"/>
      <c r="RF190" s="17"/>
      <c r="RG190" s="17"/>
      <c r="RH190" s="17"/>
      <c r="RI190" s="17"/>
      <c r="RJ190" s="17"/>
      <c r="RK190" s="17"/>
      <c r="RL190" s="17"/>
      <c r="RM190" s="17"/>
      <c r="RN190" s="17"/>
      <c r="RO190" s="17"/>
      <c r="RP190" s="17"/>
      <c r="RQ190" s="17"/>
      <c r="RR190" s="17"/>
      <c r="RS190" s="17"/>
      <c r="RT190" s="17"/>
      <c r="RU190" s="17"/>
      <c r="RV190" s="17"/>
      <c r="RW190" s="17"/>
      <c r="RX190" s="17"/>
      <c r="RY190" s="17"/>
      <c r="RZ190" s="17"/>
      <c r="SA190" s="17"/>
      <c r="SB190" s="17"/>
      <c r="SC190" s="17"/>
      <c r="SD190" s="17"/>
      <c r="SE190" s="17"/>
      <c r="SF190" s="17"/>
      <c r="SG190" s="17"/>
      <c r="SH190" s="17"/>
      <c r="SI190" s="17"/>
      <c r="SJ190" s="17"/>
      <c r="SK190" s="17"/>
      <c r="SL190" s="17"/>
      <c r="SM190" s="17"/>
      <c r="SN190" s="17"/>
      <c r="SO190" s="17"/>
      <c r="SP190" s="17"/>
      <c r="SQ190" s="17"/>
      <c r="SR190" s="17"/>
      <c r="SS190" s="17"/>
      <c r="ST190" s="17"/>
      <c r="SU190" s="17"/>
      <c r="SV190" s="17"/>
      <c r="SW190" s="17"/>
      <c r="SX190" s="17"/>
      <c r="SY190" s="17"/>
      <c r="SZ190" s="17"/>
      <c r="TA190" s="17"/>
      <c r="TB190" s="17"/>
      <c r="TC190" s="17"/>
      <c r="TD190" s="17"/>
      <c r="TE190" s="17"/>
      <c r="TF190" s="17"/>
      <c r="TG190" s="17"/>
      <c r="TH190" s="17"/>
      <c r="TI190" s="17"/>
      <c r="TJ190" s="17"/>
      <c r="TK190" s="17"/>
      <c r="TL190" s="17"/>
      <c r="TM190" s="17"/>
      <c r="TN190" s="17"/>
      <c r="TO190" s="17"/>
      <c r="TP190" s="17"/>
      <c r="TQ190" s="17"/>
      <c r="TR190" s="17"/>
    </row>
    <row r="191" spans="1:538" s="38" customFormat="1" ht="12" customHeight="1">
      <c r="A191" s="123"/>
      <c r="B191" s="123"/>
      <c r="C191" s="123"/>
      <c r="D191" s="123"/>
      <c r="E191" s="123"/>
      <c r="F191" s="123"/>
      <c r="G191" s="123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  <c r="IW191" s="17"/>
      <c r="IX191" s="17"/>
      <c r="IY191" s="17"/>
      <c r="IZ191" s="17"/>
      <c r="JA191" s="17"/>
      <c r="JB191" s="17"/>
      <c r="JC191" s="17"/>
      <c r="JD191" s="17"/>
      <c r="JE191" s="17"/>
      <c r="JF191" s="17"/>
      <c r="JG191" s="17"/>
      <c r="JH191" s="17"/>
      <c r="JI191" s="17"/>
      <c r="JJ191" s="17"/>
      <c r="JK191" s="17"/>
      <c r="JL191" s="17"/>
      <c r="JM191" s="17"/>
      <c r="JN191" s="17"/>
      <c r="JO191" s="17"/>
      <c r="JP191" s="17"/>
      <c r="JQ191" s="17"/>
      <c r="JR191" s="17"/>
      <c r="JS191" s="17"/>
      <c r="JT191" s="17"/>
      <c r="JU191" s="17"/>
      <c r="JV191" s="17"/>
      <c r="JW191" s="17"/>
      <c r="JX191" s="17"/>
      <c r="JY191" s="17"/>
      <c r="JZ191" s="17"/>
      <c r="KA191" s="17"/>
      <c r="KB191" s="17"/>
      <c r="KC191" s="17"/>
      <c r="KD191" s="17"/>
      <c r="KE191" s="17"/>
      <c r="KF191" s="17"/>
      <c r="KG191" s="17"/>
      <c r="KH191" s="17"/>
      <c r="KI191" s="17"/>
      <c r="KJ191" s="17"/>
      <c r="KK191" s="17"/>
      <c r="KL191" s="17"/>
      <c r="KM191" s="17"/>
      <c r="KN191" s="17"/>
      <c r="KO191" s="17"/>
      <c r="KP191" s="17"/>
      <c r="KQ191" s="17"/>
      <c r="KR191" s="17"/>
      <c r="KS191" s="17"/>
      <c r="KT191" s="17"/>
      <c r="KU191" s="17"/>
      <c r="KV191" s="17"/>
      <c r="KW191" s="17"/>
      <c r="KX191" s="17"/>
      <c r="KY191" s="17"/>
      <c r="KZ191" s="17"/>
      <c r="LA191" s="17"/>
      <c r="LB191" s="17"/>
      <c r="LC191" s="17"/>
      <c r="LD191" s="17"/>
      <c r="LE191" s="17"/>
      <c r="LF191" s="17"/>
      <c r="LG191" s="17"/>
      <c r="LH191" s="17"/>
      <c r="LI191" s="17"/>
      <c r="LJ191" s="17"/>
      <c r="LK191" s="17"/>
      <c r="LL191" s="17"/>
      <c r="LM191" s="17"/>
      <c r="LN191" s="17"/>
      <c r="LO191" s="17"/>
      <c r="LP191" s="17"/>
      <c r="LQ191" s="17"/>
      <c r="LR191" s="17"/>
      <c r="LS191" s="17"/>
      <c r="LT191" s="17"/>
      <c r="LU191" s="17"/>
      <c r="LV191" s="17"/>
      <c r="LW191" s="17"/>
      <c r="LX191" s="17"/>
      <c r="LY191" s="17"/>
      <c r="LZ191" s="17"/>
      <c r="MA191" s="17"/>
      <c r="MB191" s="17"/>
      <c r="MC191" s="17"/>
      <c r="MD191" s="17"/>
      <c r="ME191" s="17"/>
      <c r="MF191" s="17"/>
      <c r="MG191" s="17"/>
      <c r="MH191" s="17"/>
      <c r="MI191" s="17"/>
      <c r="MJ191" s="17"/>
      <c r="MK191" s="17"/>
      <c r="ML191" s="17"/>
      <c r="MM191" s="17"/>
      <c r="MN191" s="17"/>
      <c r="MO191" s="17"/>
      <c r="MP191" s="17"/>
      <c r="MQ191" s="17"/>
      <c r="MR191" s="17"/>
      <c r="MS191" s="17"/>
      <c r="MT191" s="17"/>
      <c r="MU191" s="17"/>
      <c r="MV191" s="17"/>
      <c r="MW191" s="17"/>
      <c r="MX191" s="17"/>
      <c r="MY191" s="17"/>
      <c r="MZ191" s="17"/>
      <c r="NA191" s="17"/>
      <c r="NB191" s="17"/>
      <c r="NC191" s="17"/>
      <c r="ND191" s="17"/>
      <c r="NE191" s="17"/>
      <c r="NF191" s="17"/>
      <c r="NG191" s="17"/>
      <c r="NH191" s="17"/>
      <c r="NI191" s="17"/>
      <c r="NJ191" s="17"/>
      <c r="NK191" s="17"/>
      <c r="NL191" s="17"/>
      <c r="NM191" s="17"/>
      <c r="NN191" s="17"/>
      <c r="NO191" s="17"/>
      <c r="NP191" s="17"/>
      <c r="NQ191" s="17"/>
      <c r="NR191" s="17"/>
      <c r="NS191" s="17"/>
      <c r="NT191" s="17"/>
      <c r="NU191" s="17"/>
      <c r="NV191" s="17"/>
      <c r="NW191" s="17"/>
      <c r="NX191" s="17"/>
      <c r="NY191" s="17"/>
      <c r="NZ191" s="17"/>
      <c r="OA191" s="17"/>
      <c r="OB191" s="17"/>
      <c r="OC191" s="17"/>
      <c r="OD191" s="17"/>
      <c r="OE191" s="17"/>
      <c r="OF191" s="17"/>
      <c r="OG191" s="17"/>
      <c r="OH191" s="17"/>
      <c r="OI191" s="17"/>
      <c r="OJ191" s="17"/>
      <c r="OK191" s="17"/>
      <c r="OL191" s="17"/>
      <c r="OM191" s="17"/>
      <c r="ON191" s="17"/>
      <c r="OO191" s="17"/>
      <c r="OP191" s="17"/>
      <c r="OQ191" s="17"/>
      <c r="OR191" s="17"/>
      <c r="OS191" s="17"/>
      <c r="OT191" s="17"/>
      <c r="OU191" s="17"/>
      <c r="OV191" s="17"/>
      <c r="OW191" s="17"/>
      <c r="OX191" s="17"/>
      <c r="OY191" s="17"/>
      <c r="OZ191" s="17"/>
      <c r="PA191" s="17"/>
      <c r="PB191" s="17"/>
      <c r="PC191" s="17"/>
      <c r="PD191" s="17"/>
      <c r="PE191" s="17"/>
      <c r="PF191" s="17"/>
      <c r="PG191" s="17"/>
      <c r="PH191" s="17"/>
      <c r="PI191" s="17"/>
      <c r="PJ191" s="17"/>
      <c r="PK191" s="17"/>
      <c r="PL191" s="17"/>
      <c r="PM191" s="17"/>
      <c r="PN191" s="17"/>
      <c r="PO191" s="17"/>
      <c r="PP191" s="17"/>
      <c r="PQ191" s="17"/>
      <c r="PR191" s="17"/>
      <c r="PS191" s="17"/>
      <c r="PT191" s="17"/>
      <c r="PU191" s="17"/>
      <c r="PV191" s="17"/>
      <c r="PW191" s="17"/>
      <c r="PX191" s="17"/>
      <c r="PY191" s="17"/>
      <c r="PZ191" s="17"/>
      <c r="QA191" s="17"/>
      <c r="QB191" s="17"/>
      <c r="QC191" s="17"/>
      <c r="QD191" s="17"/>
      <c r="QE191" s="17"/>
      <c r="QF191" s="17"/>
      <c r="QG191" s="17"/>
      <c r="QH191" s="17"/>
      <c r="QI191" s="17"/>
      <c r="QJ191" s="17"/>
      <c r="QK191" s="17"/>
      <c r="QL191" s="17"/>
      <c r="QM191" s="17"/>
      <c r="QN191" s="17"/>
      <c r="QO191" s="17"/>
      <c r="QP191" s="17"/>
      <c r="QQ191" s="17"/>
      <c r="QR191" s="17"/>
      <c r="QS191" s="17"/>
      <c r="QT191" s="17"/>
      <c r="QU191" s="17"/>
      <c r="QV191" s="17"/>
      <c r="QW191" s="17"/>
      <c r="QX191" s="17"/>
      <c r="QY191" s="17"/>
      <c r="QZ191" s="17"/>
      <c r="RA191" s="17"/>
      <c r="RB191" s="17"/>
      <c r="RC191" s="17"/>
      <c r="RD191" s="17"/>
      <c r="RE191" s="17"/>
      <c r="RF191" s="17"/>
      <c r="RG191" s="17"/>
      <c r="RH191" s="17"/>
      <c r="RI191" s="17"/>
      <c r="RJ191" s="17"/>
      <c r="RK191" s="17"/>
      <c r="RL191" s="17"/>
      <c r="RM191" s="17"/>
      <c r="RN191" s="17"/>
      <c r="RO191" s="17"/>
      <c r="RP191" s="17"/>
      <c r="RQ191" s="17"/>
      <c r="RR191" s="17"/>
      <c r="RS191" s="17"/>
      <c r="RT191" s="17"/>
      <c r="RU191" s="17"/>
      <c r="RV191" s="17"/>
      <c r="RW191" s="17"/>
      <c r="RX191" s="17"/>
      <c r="RY191" s="17"/>
      <c r="RZ191" s="17"/>
      <c r="SA191" s="17"/>
      <c r="SB191" s="17"/>
      <c r="SC191" s="17"/>
      <c r="SD191" s="17"/>
      <c r="SE191" s="17"/>
      <c r="SF191" s="17"/>
      <c r="SG191" s="17"/>
      <c r="SH191" s="17"/>
      <c r="SI191" s="17"/>
      <c r="SJ191" s="17"/>
      <c r="SK191" s="17"/>
      <c r="SL191" s="17"/>
      <c r="SM191" s="17"/>
      <c r="SN191" s="17"/>
      <c r="SO191" s="17"/>
      <c r="SP191" s="17"/>
      <c r="SQ191" s="17"/>
      <c r="SR191" s="17"/>
      <c r="SS191" s="17"/>
      <c r="ST191" s="17"/>
      <c r="SU191" s="17"/>
      <c r="SV191" s="17"/>
      <c r="SW191" s="17"/>
      <c r="SX191" s="17"/>
      <c r="SY191" s="17"/>
      <c r="SZ191" s="17"/>
      <c r="TA191" s="17"/>
      <c r="TB191" s="17"/>
      <c r="TC191" s="17"/>
      <c r="TD191" s="17"/>
      <c r="TE191" s="17"/>
      <c r="TF191" s="17"/>
      <c r="TG191" s="17"/>
      <c r="TH191" s="17"/>
      <c r="TI191" s="17"/>
      <c r="TJ191" s="17"/>
      <c r="TK191" s="17"/>
      <c r="TL191" s="17"/>
      <c r="TM191" s="17"/>
      <c r="TN191" s="17"/>
      <c r="TO191" s="17"/>
      <c r="TP191" s="17"/>
      <c r="TQ191" s="17"/>
      <c r="TR191" s="17"/>
    </row>
    <row r="192" spans="1:538" s="125" customFormat="1" ht="18.75" customHeight="1">
      <c r="A192" s="123"/>
      <c r="B192" s="123"/>
      <c r="C192" s="123"/>
      <c r="D192" s="123"/>
      <c r="E192" s="123"/>
      <c r="F192" s="123"/>
      <c r="G192" s="123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4"/>
      <c r="EF192" s="124"/>
      <c r="EG192" s="124"/>
      <c r="EH192" s="124"/>
      <c r="EI192" s="124"/>
      <c r="EJ192" s="124"/>
      <c r="EK192" s="124"/>
      <c r="EL192" s="124"/>
      <c r="EM192" s="124"/>
      <c r="EN192" s="124"/>
      <c r="EO192" s="124"/>
      <c r="EP192" s="124"/>
      <c r="EQ192" s="124"/>
      <c r="ER192" s="124"/>
      <c r="ES192" s="124"/>
      <c r="ET192" s="124"/>
      <c r="EU192" s="124"/>
      <c r="EV192" s="124"/>
      <c r="EW192" s="124"/>
      <c r="EX192" s="124"/>
      <c r="EY192" s="124"/>
      <c r="EZ192" s="124"/>
      <c r="FA192" s="124"/>
      <c r="FB192" s="124"/>
      <c r="FC192" s="124"/>
      <c r="FD192" s="124"/>
      <c r="FE192" s="124"/>
      <c r="FF192" s="124"/>
      <c r="FG192" s="124"/>
      <c r="FH192" s="124"/>
      <c r="FI192" s="124"/>
      <c r="FJ192" s="124"/>
      <c r="FK192" s="124"/>
      <c r="FL192" s="124"/>
      <c r="FM192" s="124"/>
      <c r="FN192" s="124"/>
      <c r="FO192" s="124"/>
      <c r="FP192" s="124"/>
      <c r="FQ192" s="124"/>
      <c r="FR192" s="124"/>
      <c r="FS192" s="124"/>
      <c r="FT192" s="124"/>
      <c r="FU192" s="124"/>
      <c r="FV192" s="124"/>
      <c r="FW192" s="124"/>
      <c r="FX192" s="124"/>
      <c r="FY192" s="124"/>
      <c r="FZ192" s="124"/>
      <c r="GA192" s="124"/>
      <c r="GB192" s="124"/>
      <c r="GC192" s="124"/>
      <c r="GD192" s="124"/>
      <c r="GE192" s="124"/>
      <c r="GF192" s="124"/>
      <c r="GG192" s="124"/>
      <c r="GH192" s="124"/>
      <c r="GI192" s="124"/>
      <c r="GJ192" s="124"/>
      <c r="GK192" s="124"/>
      <c r="GL192" s="124"/>
      <c r="GM192" s="124"/>
      <c r="GN192" s="124"/>
      <c r="GO192" s="124"/>
      <c r="GP192" s="124"/>
      <c r="GQ192" s="124"/>
      <c r="GR192" s="124"/>
      <c r="GS192" s="124"/>
      <c r="GT192" s="124"/>
      <c r="GU192" s="124"/>
      <c r="GV192" s="124"/>
      <c r="GW192" s="124"/>
      <c r="GX192" s="124"/>
      <c r="GY192" s="124"/>
      <c r="GZ192" s="124"/>
      <c r="HA192" s="124"/>
      <c r="HB192" s="124"/>
      <c r="HC192" s="124"/>
      <c r="HD192" s="124"/>
      <c r="HE192" s="124"/>
      <c r="HF192" s="124"/>
      <c r="HG192" s="124"/>
      <c r="HH192" s="124"/>
      <c r="HI192" s="124"/>
      <c r="HJ192" s="124"/>
      <c r="HK192" s="124"/>
      <c r="HL192" s="124"/>
      <c r="HM192" s="124"/>
      <c r="HN192" s="124"/>
      <c r="HO192" s="124"/>
      <c r="HP192" s="124"/>
      <c r="HQ192" s="124"/>
      <c r="HR192" s="124"/>
      <c r="HS192" s="124"/>
      <c r="HT192" s="124"/>
      <c r="HU192" s="124"/>
      <c r="HV192" s="124"/>
      <c r="HW192" s="124"/>
      <c r="HX192" s="124"/>
      <c r="HY192" s="124"/>
      <c r="HZ192" s="124"/>
      <c r="IA192" s="124"/>
      <c r="IB192" s="124"/>
      <c r="IC192" s="124"/>
      <c r="ID192" s="124"/>
      <c r="IE192" s="124"/>
      <c r="IF192" s="124"/>
      <c r="IG192" s="124"/>
      <c r="IH192" s="124"/>
      <c r="II192" s="124"/>
      <c r="IJ192" s="124"/>
      <c r="IK192" s="124"/>
      <c r="IL192" s="124"/>
      <c r="IM192" s="124"/>
      <c r="IN192" s="124"/>
      <c r="IO192" s="124"/>
      <c r="IP192" s="124"/>
      <c r="IQ192" s="124"/>
      <c r="IR192" s="124"/>
      <c r="IS192" s="124"/>
      <c r="IT192" s="124"/>
      <c r="IU192" s="124"/>
      <c r="IV192" s="124"/>
      <c r="IW192" s="124"/>
      <c r="IX192" s="124"/>
      <c r="IY192" s="124"/>
      <c r="IZ192" s="124"/>
      <c r="JA192" s="124"/>
      <c r="JB192" s="124"/>
      <c r="JC192" s="124"/>
      <c r="JD192" s="124"/>
      <c r="JE192" s="124"/>
      <c r="JF192" s="124"/>
      <c r="JG192" s="124"/>
      <c r="JH192" s="124"/>
      <c r="JI192" s="124"/>
      <c r="JJ192" s="124"/>
      <c r="JK192" s="124"/>
      <c r="JL192" s="124"/>
      <c r="JM192" s="124"/>
      <c r="JN192" s="124"/>
      <c r="JO192" s="124"/>
      <c r="JP192" s="124"/>
      <c r="JQ192" s="124"/>
      <c r="JR192" s="124"/>
      <c r="JS192" s="124"/>
      <c r="JT192" s="124"/>
      <c r="JU192" s="124"/>
      <c r="JV192" s="124"/>
      <c r="JW192" s="124"/>
      <c r="JX192" s="124"/>
      <c r="JY192" s="124"/>
      <c r="JZ192" s="124"/>
      <c r="KA192" s="124"/>
      <c r="KB192" s="124"/>
      <c r="KC192" s="124"/>
      <c r="KD192" s="124"/>
      <c r="KE192" s="124"/>
      <c r="KF192" s="124"/>
      <c r="KG192" s="124"/>
      <c r="KH192" s="124"/>
      <c r="KI192" s="124"/>
      <c r="KJ192" s="124"/>
      <c r="KK192" s="124"/>
      <c r="KL192" s="124"/>
      <c r="KM192" s="124"/>
      <c r="KN192" s="124"/>
      <c r="KO192" s="124"/>
      <c r="KP192" s="124"/>
      <c r="KQ192" s="124"/>
      <c r="KR192" s="124"/>
      <c r="KS192" s="124"/>
      <c r="KT192" s="124"/>
      <c r="KU192" s="124"/>
      <c r="KV192" s="124"/>
      <c r="KW192" s="124"/>
      <c r="KX192" s="124"/>
      <c r="KY192" s="124"/>
      <c r="KZ192" s="124"/>
      <c r="LA192" s="124"/>
      <c r="LB192" s="124"/>
      <c r="LC192" s="124"/>
      <c r="LD192" s="124"/>
      <c r="LE192" s="124"/>
      <c r="LF192" s="124"/>
      <c r="LG192" s="124"/>
      <c r="LH192" s="124"/>
      <c r="LI192" s="124"/>
      <c r="LJ192" s="124"/>
      <c r="LK192" s="124"/>
      <c r="LL192" s="124"/>
      <c r="LM192" s="124"/>
      <c r="LN192" s="124"/>
      <c r="LO192" s="124"/>
      <c r="LP192" s="124"/>
      <c r="LQ192" s="124"/>
      <c r="LR192" s="124"/>
      <c r="LS192" s="124"/>
      <c r="LT192" s="124"/>
      <c r="LU192" s="124"/>
      <c r="LV192" s="124"/>
      <c r="LW192" s="124"/>
      <c r="LX192" s="124"/>
      <c r="LY192" s="124"/>
      <c r="LZ192" s="124"/>
      <c r="MA192" s="124"/>
      <c r="MB192" s="124"/>
      <c r="MC192" s="124"/>
      <c r="MD192" s="124"/>
      <c r="ME192" s="124"/>
      <c r="MF192" s="124"/>
      <c r="MG192" s="124"/>
      <c r="MH192" s="124"/>
      <c r="MI192" s="124"/>
      <c r="MJ192" s="124"/>
      <c r="MK192" s="124"/>
      <c r="ML192" s="124"/>
      <c r="MM192" s="124"/>
      <c r="MN192" s="124"/>
      <c r="MO192" s="124"/>
      <c r="MP192" s="124"/>
      <c r="MQ192" s="124"/>
      <c r="MR192" s="124"/>
      <c r="MS192" s="124"/>
      <c r="MT192" s="124"/>
      <c r="MU192" s="124"/>
      <c r="MV192" s="124"/>
      <c r="MW192" s="124"/>
      <c r="MX192" s="124"/>
      <c r="MY192" s="124"/>
      <c r="MZ192" s="124"/>
      <c r="NA192" s="124"/>
      <c r="NB192" s="124"/>
      <c r="NC192" s="124"/>
      <c r="ND192" s="124"/>
      <c r="NE192" s="124"/>
      <c r="NF192" s="124"/>
      <c r="NG192" s="124"/>
      <c r="NH192" s="124"/>
      <c r="NI192" s="124"/>
      <c r="NJ192" s="124"/>
      <c r="NK192" s="124"/>
      <c r="NL192" s="124"/>
      <c r="NM192" s="124"/>
      <c r="NN192" s="124"/>
      <c r="NO192" s="124"/>
      <c r="NP192" s="124"/>
      <c r="NQ192" s="124"/>
      <c r="NR192" s="124"/>
      <c r="NS192" s="124"/>
      <c r="NT192" s="124"/>
      <c r="NU192" s="124"/>
      <c r="NV192" s="124"/>
      <c r="NW192" s="124"/>
      <c r="NX192" s="124"/>
      <c r="NY192" s="124"/>
      <c r="NZ192" s="124"/>
      <c r="OA192" s="124"/>
      <c r="OB192" s="124"/>
      <c r="OC192" s="124"/>
      <c r="OD192" s="124"/>
      <c r="OE192" s="124"/>
      <c r="OF192" s="124"/>
      <c r="OG192" s="124"/>
      <c r="OH192" s="124"/>
      <c r="OI192" s="124"/>
      <c r="OJ192" s="124"/>
      <c r="OK192" s="124"/>
      <c r="OL192" s="124"/>
      <c r="OM192" s="124"/>
      <c r="ON192" s="124"/>
      <c r="OO192" s="124"/>
      <c r="OP192" s="124"/>
      <c r="OQ192" s="124"/>
      <c r="OR192" s="124"/>
      <c r="OS192" s="124"/>
      <c r="OT192" s="124"/>
      <c r="OU192" s="124"/>
      <c r="OV192" s="124"/>
      <c r="OW192" s="124"/>
      <c r="OX192" s="124"/>
      <c r="OY192" s="124"/>
      <c r="OZ192" s="124"/>
      <c r="PA192" s="124"/>
      <c r="PB192" s="124"/>
      <c r="PC192" s="124"/>
      <c r="PD192" s="124"/>
      <c r="PE192" s="124"/>
      <c r="PF192" s="124"/>
      <c r="PG192" s="124"/>
      <c r="PH192" s="124"/>
      <c r="PI192" s="124"/>
      <c r="PJ192" s="124"/>
      <c r="PK192" s="124"/>
      <c r="PL192" s="124"/>
      <c r="PM192" s="124"/>
      <c r="PN192" s="124"/>
      <c r="PO192" s="124"/>
      <c r="PP192" s="124"/>
      <c r="PQ192" s="124"/>
      <c r="PR192" s="124"/>
      <c r="PS192" s="124"/>
      <c r="PT192" s="124"/>
      <c r="PU192" s="124"/>
      <c r="PV192" s="124"/>
      <c r="PW192" s="124"/>
      <c r="PX192" s="124"/>
      <c r="PY192" s="124"/>
      <c r="PZ192" s="124"/>
      <c r="QA192" s="124"/>
      <c r="QB192" s="124"/>
      <c r="QC192" s="124"/>
      <c r="QD192" s="124"/>
      <c r="QE192" s="124"/>
      <c r="QF192" s="124"/>
      <c r="QG192" s="124"/>
      <c r="QH192" s="124"/>
      <c r="QI192" s="124"/>
      <c r="QJ192" s="124"/>
      <c r="QK192" s="124"/>
      <c r="QL192" s="124"/>
      <c r="QM192" s="124"/>
      <c r="QN192" s="124"/>
      <c r="QO192" s="124"/>
      <c r="QP192" s="124"/>
      <c r="QQ192" s="124"/>
      <c r="QR192" s="124"/>
      <c r="QS192" s="124"/>
      <c r="QT192" s="124"/>
      <c r="QU192" s="124"/>
      <c r="QV192" s="124"/>
      <c r="QW192" s="124"/>
      <c r="QX192" s="124"/>
      <c r="QY192" s="124"/>
      <c r="QZ192" s="124"/>
      <c r="RA192" s="124"/>
      <c r="RB192" s="124"/>
      <c r="RC192" s="124"/>
      <c r="RD192" s="124"/>
      <c r="RE192" s="124"/>
      <c r="RF192" s="124"/>
      <c r="RG192" s="124"/>
      <c r="RH192" s="124"/>
      <c r="RI192" s="124"/>
      <c r="RJ192" s="124"/>
      <c r="RK192" s="124"/>
      <c r="RL192" s="124"/>
      <c r="RM192" s="124"/>
      <c r="RN192" s="124"/>
      <c r="RO192" s="124"/>
      <c r="RP192" s="124"/>
      <c r="RQ192" s="124"/>
      <c r="RR192" s="124"/>
      <c r="RS192" s="124"/>
      <c r="RT192" s="124"/>
      <c r="RU192" s="124"/>
      <c r="RV192" s="124"/>
      <c r="RW192" s="124"/>
      <c r="RX192" s="124"/>
      <c r="RY192" s="124"/>
      <c r="RZ192" s="124"/>
      <c r="SA192" s="124"/>
      <c r="SB192" s="124"/>
      <c r="SC192" s="124"/>
      <c r="SD192" s="124"/>
      <c r="SE192" s="124"/>
      <c r="SF192" s="124"/>
      <c r="SG192" s="124"/>
      <c r="SH192" s="124"/>
      <c r="SI192" s="124"/>
      <c r="SJ192" s="124"/>
      <c r="SK192" s="124"/>
      <c r="SL192" s="124"/>
      <c r="SM192" s="124"/>
      <c r="SN192" s="124"/>
      <c r="SO192" s="124"/>
      <c r="SP192" s="124"/>
      <c r="SQ192" s="124"/>
      <c r="SR192" s="124"/>
      <c r="SS192" s="124"/>
      <c r="ST192" s="124"/>
      <c r="SU192" s="124"/>
      <c r="SV192" s="124"/>
      <c r="SW192" s="124"/>
      <c r="SX192" s="124"/>
      <c r="SY192" s="124"/>
      <c r="SZ192" s="124"/>
      <c r="TA192" s="124"/>
      <c r="TB192" s="124"/>
      <c r="TC192" s="124"/>
      <c r="TD192" s="124"/>
      <c r="TE192" s="124"/>
      <c r="TF192" s="124"/>
      <c r="TG192" s="124"/>
      <c r="TH192" s="124"/>
      <c r="TI192" s="124"/>
      <c r="TJ192" s="124"/>
      <c r="TK192" s="124"/>
      <c r="TL192" s="124"/>
      <c r="TM192" s="124"/>
      <c r="TN192" s="124"/>
      <c r="TO192" s="124"/>
      <c r="TP192" s="124"/>
      <c r="TQ192" s="124"/>
      <c r="TR192" s="124"/>
    </row>
    <row r="193" spans="1:538" s="19" customFormat="1" ht="12" customHeight="1">
      <c r="A193" s="7"/>
      <c r="B193"/>
      <c r="C193" s="126"/>
      <c r="D193" s="126"/>
      <c r="E193" s="126"/>
      <c r="F193" s="126"/>
      <c r="G193" s="12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18"/>
      <c r="IY193" s="18"/>
      <c r="IZ193" s="18"/>
      <c r="JA193" s="18"/>
      <c r="JB193" s="18"/>
      <c r="JC193" s="18"/>
      <c r="JD193" s="18"/>
      <c r="JE193" s="18"/>
      <c r="JF193" s="18"/>
      <c r="JG193" s="18"/>
      <c r="JH193" s="18"/>
      <c r="JI193" s="18"/>
      <c r="JJ193" s="18"/>
      <c r="JK193" s="18"/>
      <c r="JL193" s="18"/>
      <c r="JM193" s="18"/>
      <c r="JN193" s="18"/>
      <c r="JO193" s="18"/>
      <c r="JP193" s="18"/>
      <c r="JQ193" s="18"/>
      <c r="JR193" s="18"/>
      <c r="JS193" s="18"/>
      <c r="JT193" s="18"/>
      <c r="JU193" s="18"/>
      <c r="JV193" s="18"/>
      <c r="JW193" s="18"/>
      <c r="JX193" s="18"/>
      <c r="JY193" s="18"/>
      <c r="JZ193" s="18"/>
      <c r="KA193" s="18"/>
      <c r="KB193" s="18"/>
      <c r="KC193" s="18"/>
      <c r="KD193" s="18"/>
      <c r="KE193" s="18"/>
      <c r="KF193" s="18"/>
      <c r="KG193" s="18"/>
      <c r="KH193" s="18"/>
      <c r="KI193" s="18"/>
      <c r="KJ193" s="18"/>
      <c r="KK193" s="18"/>
      <c r="KL193" s="18"/>
      <c r="KM193" s="18"/>
      <c r="KN193" s="18"/>
      <c r="KO193" s="18"/>
      <c r="KP193" s="18"/>
      <c r="KQ193" s="18"/>
      <c r="KR193" s="18"/>
      <c r="KS193" s="18"/>
      <c r="KT193" s="18"/>
      <c r="KU193" s="18"/>
      <c r="KV193" s="18"/>
      <c r="KW193" s="18"/>
      <c r="KX193" s="18"/>
      <c r="KY193" s="18"/>
      <c r="KZ193" s="18"/>
      <c r="LA193" s="18"/>
      <c r="LB193" s="18"/>
      <c r="LC193" s="18"/>
      <c r="LD193" s="18"/>
      <c r="LE193" s="18"/>
      <c r="LF193" s="18"/>
      <c r="LG193" s="18"/>
      <c r="LH193" s="18"/>
      <c r="LI193" s="18"/>
      <c r="LJ193" s="18"/>
      <c r="LK193" s="18"/>
      <c r="LL193" s="18"/>
      <c r="LM193" s="18"/>
      <c r="LN193" s="18"/>
      <c r="LO193" s="18"/>
      <c r="LP193" s="18"/>
      <c r="LQ193" s="18"/>
      <c r="LR193" s="18"/>
      <c r="LS193" s="18"/>
      <c r="LT193" s="18"/>
      <c r="LU193" s="18"/>
      <c r="LV193" s="18"/>
      <c r="LW193" s="18"/>
      <c r="LX193" s="18"/>
      <c r="LY193" s="18"/>
      <c r="LZ193" s="18"/>
      <c r="MA193" s="18"/>
      <c r="MB193" s="18"/>
      <c r="MC193" s="18"/>
      <c r="MD193" s="18"/>
      <c r="ME193" s="18"/>
      <c r="MF193" s="18"/>
      <c r="MG193" s="18"/>
      <c r="MH193" s="18"/>
      <c r="MI193" s="18"/>
      <c r="MJ193" s="18"/>
      <c r="MK193" s="18"/>
      <c r="ML193" s="18"/>
      <c r="MM193" s="18"/>
      <c r="MN193" s="18"/>
      <c r="MO193" s="18"/>
      <c r="MP193" s="18"/>
      <c r="MQ193" s="18"/>
      <c r="MR193" s="18"/>
      <c r="MS193" s="18"/>
      <c r="MT193" s="18"/>
      <c r="MU193" s="18"/>
      <c r="MV193" s="18"/>
      <c r="MW193" s="18"/>
      <c r="MX193" s="18"/>
      <c r="MY193" s="18"/>
      <c r="MZ193" s="18"/>
      <c r="NA193" s="18"/>
      <c r="NB193" s="18"/>
      <c r="NC193" s="18"/>
      <c r="ND193" s="18"/>
      <c r="NE193" s="18"/>
      <c r="NF193" s="18"/>
      <c r="NG193" s="18"/>
      <c r="NH193" s="18"/>
      <c r="NI193" s="18"/>
      <c r="NJ193" s="18"/>
      <c r="NK193" s="18"/>
      <c r="NL193" s="18"/>
      <c r="NM193" s="18"/>
      <c r="NN193" s="18"/>
      <c r="NO193" s="18"/>
      <c r="NP193" s="18"/>
      <c r="NQ193" s="18"/>
      <c r="NR193" s="18"/>
      <c r="NS193" s="18"/>
      <c r="NT193" s="18"/>
      <c r="NU193" s="18"/>
      <c r="NV193" s="18"/>
      <c r="NW193" s="18"/>
      <c r="NX193" s="18"/>
      <c r="NY193" s="18"/>
      <c r="NZ193" s="18"/>
      <c r="OA193" s="18"/>
      <c r="OB193" s="18"/>
      <c r="OC193" s="18"/>
      <c r="OD193" s="18"/>
      <c r="OE193" s="18"/>
      <c r="OF193" s="18"/>
      <c r="OG193" s="18"/>
      <c r="OH193" s="18"/>
      <c r="OI193" s="18"/>
      <c r="OJ193" s="18"/>
      <c r="OK193" s="18"/>
      <c r="OL193" s="18"/>
      <c r="OM193" s="18"/>
      <c r="ON193" s="18"/>
      <c r="OO193" s="18"/>
      <c r="OP193" s="18"/>
      <c r="OQ193" s="18"/>
      <c r="OR193" s="18"/>
      <c r="OS193" s="18"/>
      <c r="OT193" s="18"/>
      <c r="OU193" s="18"/>
      <c r="OV193" s="18"/>
      <c r="OW193" s="18"/>
      <c r="OX193" s="18"/>
      <c r="OY193" s="18"/>
      <c r="OZ193" s="18"/>
      <c r="PA193" s="18"/>
      <c r="PB193" s="18"/>
      <c r="PC193" s="18"/>
      <c r="PD193" s="18"/>
      <c r="PE193" s="18"/>
      <c r="PF193" s="18"/>
      <c r="PG193" s="18"/>
      <c r="PH193" s="18"/>
      <c r="PI193" s="18"/>
      <c r="PJ193" s="18"/>
      <c r="PK193" s="18"/>
      <c r="PL193" s="18"/>
      <c r="PM193" s="18"/>
      <c r="PN193" s="18"/>
      <c r="PO193" s="18"/>
      <c r="PP193" s="18"/>
      <c r="PQ193" s="18"/>
      <c r="PR193" s="18"/>
      <c r="PS193" s="18"/>
      <c r="PT193" s="18"/>
      <c r="PU193" s="18"/>
      <c r="PV193" s="18"/>
      <c r="PW193" s="18"/>
      <c r="PX193" s="18"/>
      <c r="PY193" s="18"/>
      <c r="PZ193" s="18"/>
      <c r="QA193" s="18"/>
      <c r="QB193" s="18"/>
      <c r="QC193" s="18"/>
      <c r="QD193" s="18"/>
      <c r="QE193" s="18"/>
      <c r="QF193" s="18"/>
      <c r="QG193" s="18"/>
      <c r="QH193" s="18"/>
      <c r="QI193" s="18"/>
      <c r="QJ193" s="18"/>
      <c r="QK193" s="18"/>
      <c r="QL193" s="18"/>
      <c r="QM193" s="18"/>
      <c r="QN193" s="18"/>
      <c r="QO193" s="18"/>
      <c r="QP193" s="18"/>
      <c r="QQ193" s="18"/>
      <c r="QR193" s="18"/>
      <c r="QS193" s="18"/>
      <c r="QT193" s="18"/>
      <c r="QU193" s="18"/>
      <c r="QV193" s="18"/>
      <c r="QW193" s="18"/>
      <c r="QX193" s="18"/>
      <c r="QY193" s="18"/>
      <c r="QZ193" s="18"/>
      <c r="RA193" s="18"/>
      <c r="RB193" s="18"/>
      <c r="RC193" s="18"/>
      <c r="RD193" s="18"/>
      <c r="RE193" s="18"/>
      <c r="RF193" s="18"/>
      <c r="RG193" s="18"/>
      <c r="RH193" s="18"/>
      <c r="RI193" s="18"/>
      <c r="RJ193" s="18"/>
      <c r="RK193" s="18"/>
      <c r="RL193" s="18"/>
      <c r="RM193" s="18"/>
      <c r="RN193" s="18"/>
      <c r="RO193" s="18"/>
      <c r="RP193" s="18"/>
      <c r="RQ193" s="18"/>
      <c r="RR193" s="18"/>
      <c r="RS193" s="18"/>
      <c r="RT193" s="18"/>
      <c r="RU193" s="18"/>
      <c r="RV193" s="18"/>
      <c r="RW193" s="18"/>
      <c r="RX193" s="18"/>
      <c r="RY193" s="18"/>
      <c r="RZ193" s="18"/>
      <c r="SA193" s="18"/>
      <c r="SB193" s="18"/>
      <c r="SC193" s="18"/>
      <c r="SD193" s="18"/>
      <c r="SE193" s="18"/>
      <c r="SF193" s="18"/>
      <c r="SG193" s="18"/>
      <c r="SH193" s="18"/>
      <c r="SI193" s="18"/>
      <c r="SJ193" s="18"/>
      <c r="SK193" s="18"/>
      <c r="SL193" s="18"/>
      <c r="SM193" s="18"/>
      <c r="SN193" s="18"/>
      <c r="SO193" s="18"/>
      <c r="SP193" s="18"/>
      <c r="SQ193" s="18"/>
      <c r="SR193" s="18"/>
      <c r="SS193" s="18"/>
      <c r="ST193" s="18"/>
      <c r="SU193" s="18"/>
      <c r="SV193" s="18"/>
      <c r="SW193" s="18"/>
      <c r="SX193" s="18"/>
      <c r="SY193" s="18"/>
      <c r="SZ193" s="18"/>
      <c r="TA193" s="18"/>
      <c r="TB193" s="18"/>
      <c r="TC193" s="18"/>
      <c r="TD193" s="18"/>
      <c r="TE193" s="18"/>
      <c r="TF193" s="18"/>
      <c r="TG193" s="18"/>
      <c r="TH193" s="18"/>
      <c r="TI193" s="18"/>
      <c r="TJ193" s="18"/>
      <c r="TK193" s="18"/>
      <c r="TL193" s="18"/>
      <c r="TM193" s="18"/>
      <c r="TN193" s="18"/>
      <c r="TO193" s="18"/>
      <c r="TP193" s="18"/>
      <c r="TQ193" s="18"/>
      <c r="TR193" s="18"/>
    </row>
    <row r="194" spans="1:538" ht="12" customHeight="1">
      <c r="C194" s="126"/>
      <c r="D194" s="126"/>
      <c r="E194" s="126"/>
      <c r="F194" s="126"/>
      <c r="G194" s="127"/>
    </row>
    <row r="195" spans="1:538" ht="12" customHeight="1">
      <c r="C195" s="126"/>
      <c r="D195" s="126"/>
      <c r="E195" s="126"/>
      <c r="F195" s="126"/>
      <c r="G195" s="127"/>
    </row>
    <row r="196" spans="1:538" ht="12" customHeight="1">
      <c r="C196" s="126"/>
      <c r="D196" s="126"/>
      <c r="E196" s="126"/>
      <c r="F196" s="126"/>
      <c r="G196" s="127"/>
    </row>
    <row r="197" spans="1:538" ht="12" customHeight="1">
      <c r="C197" s="126"/>
      <c r="D197" s="126"/>
      <c r="E197" s="126"/>
      <c r="F197" s="126"/>
      <c r="G197" s="127"/>
    </row>
  </sheetData>
  <mergeCells count="5">
    <mergeCell ref="A1:H1"/>
    <mergeCell ref="A2:H2"/>
    <mergeCell ref="A3:H3"/>
    <mergeCell ref="A4:H4"/>
    <mergeCell ref="A189:G19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2023-04-27T16:30:44Z</dcterms:created>
  <dcterms:modified xsi:type="dcterms:W3CDTF">2023-04-27T16:32:14Z</dcterms:modified>
</cp:coreProperties>
</file>