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00"/>
  </bookViews>
  <sheets>
    <sheet name="Edo Analit Ingr Calend dic" sheetId="2" r:id="rId1"/>
  </sheets>
  <definedNames>
    <definedName name="A_IMPRESIÓN_IM" localSheetId="0">#REF!</definedName>
    <definedName name="A_IMPRESIÓN_IM">#REF!</definedName>
    <definedName name="_xlnm.Print_Area" localSheetId="0">'Edo Analit Ingr Calend dic'!$A$1:$P$260</definedName>
    <definedName name="_xlnm.Database" localSheetId="0">#REF!</definedName>
    <definedName name="_xlnm.Database">#REF!</definedName>
    <definedName name="Database" localSheetId="0">#REF!</definedName>
    <definedName name="Database">#REF!</definedName>
    <definedName name="Print_Titles" localSheetId="0">'Edo Analit Ingr Calend dic'!$1:$2</definedName>
    <definedName name="_xlnm.Print_Titles" localSheetId="0">'Edo Analit Ingr Calend dic'!$C:$C,'Edo Analit Ingr Calend dic'!$1:$2</definedName>
    <definedName name="Z_1C9A9121_E977_4B7C_B9B8_1EE409452C9A_.wvu.PrintTitles" localSheetId="0" hidden="1">'Edo Analit Ingr Calend dic'!$1:$2</definedName>
    <definedName name="Z_B4154E39_D80D_4C70_B5BA_E2F4455703A0_.wvu.PrintTitles" localSheetId="0" hidden="1">'Edo Analit Ingr Calend dic'!$1:$2</definedName>
    <definedName name="Z_DAB10FE5_72A9_41F7_9074_75BA0A35D880_.wvu.PrintTitles" localSheetId="0" hidden="1">'Edo Analit Ingr Calend dic'!$1:$2</definedName>
    <definedName name="Z_E7094936_1F74_49C0_9A17_F7F2B6147DB4_.wvu.PrintTitles" localSheetId="0" hidden="1">'Edo Analit Ingr Calend dic'!$1:$2</definedName>
  </definedNames>
  <calcPr calcId="162913"/>
</workbook>
</file>

<file path=xl/calcChain.xml><?xml version="1.0" encoding="utf-8"?>
<calcChain xmlns="http://schemas.openxmlformats.org/spreadsheetml/2006/main">
  <c r="O251" i="2" l="1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2" i="2"/>
  <c r="P121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79" i="2"/>
  <c r="P78" i="2"/>
  <c r="P77" i="2"/>
  <c r="P76" i="2"/>
  <c r="P75" i="2"/>
  <c r="P74" i="2"/>
  <c r="P73" i="2"/>
  <c r="P72" i="2"/>
  <c r="P71" i="2"/>
  <c r="P70" i="2"/>
  <c r="P66" i="2"/>
  <c r="P65" i="2"/>
  <c r="P64" i="2"/>
  <c r="P63" i="2"/>
  <c r="P62" i="2"/>
  <c r="P61" i="2"/>
  <c r="P60" i="2"/>
  <c r="P59" i="2"/>
  <c r="P58" i="2"/>
  <c r="P56" i="2"/>
  <c r="P55" i="2"/>
  <c r="P54" i="2"/>
  <c r="P53" i="2"/>
  <c r="P52" i="2"/>
  <c r="P49" i="2"/>
  <c r="P48" i="2"/>
  <c r="P47" i="2"/>
  <c r="P46" i="2"/>
  <c r="P45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E184" i="2" l="1"/>
  <c r="F184" i="2"/>
  <c r="G184" i="2"/>
  <c r="H184" i="2"/>
  <c r="I184" i="2"/>
  <c r="J184" i="2"/>
  <c r="K184" i="2"/>
  <c r="L184" i="2"/>
  <c r="M184" i="2"/>
  <c r="N184" i="2"/>
  <c r="O184" i="2"/>
  <c r="D184" i="2"/>
  <c r="O139" i="2" l="1"/>
  <c r="D247" i="2" l="1"/>
  <c r="O247" i="2"/>
  <c r="N247" i="2"/>
  <c r="O89" i="2"/>
  <c r="N123" i="2" l="1"/>
  <c r="O123" i="2"/>
  <c r="N129" i="2"/>
  <c r="O129" i="2"/>
  <c r="O97" i="2"/>
  <c r="O81" i="2"/>
  <c r="P123" i="2" l="1"/>
  <c r="N242" i="2"/>
  <c r="O242" i="2"/>
  <c r="N206" i="2"/>
  <c r="O206" i="2"/>
  <c r="O22" i="2"/>
  <c r="O244" i="2" l="1"/>
  <c r="O240" i="2"/>
  <c r="O228" i="2"/>
  <c r="O215" i="2"/>
  <c r="O193" i="2"/>
  <c r="O189" i="2"/>
  <c r="O186" i="2"/>
  <c r="O181" i="2"/>
  <c r="O179" i="2"/>
  <c r="O176" i="2"/>
  <c r="O170" i="2"/>
  <c r="O147" i="2"/>
  <c r="O120" i="2"/>
  <c r="O103" i="2"/>
  <c r="O80" i="2"/>
  <c r="O69" i="2"/>
  <c r="O64" i="2"/>
  <c r="O62" i="2"/>
  <c r="O57" i="2"/>
  <c r="O52" i="2"/>
  <c r="O45" i="2"/>
  <c r="O44" i="2" s="1"/>
  <c r="O39" i="2"/>
  <c r="O37" i="2"/>
  <c r="P37" i="2" s="1"/>
  <c r="O19" i="2"/>
  <c r="O14" i="2"/>
  <c r="O12" i="2"/>
  <c r="O9" i="2"/>
  <c r="O7" i="2"/>
  <c r="O4" i="2"/>
  <c r="O214" i="2" l="1"/>
  <c r="O192" i="2" s="1"/>
  <c r="O61" i="2"/>
  <c r="O51" i="2" s="1"/>
  <c r="O50" i="2" s="1"/>
  <c r="O21" i="2"/>
  <c r="O3" i="2"/>
  <c r="N97" i="2" l="1"/>
  <c r="N85" i="2"/>
  <c r="N89" i="2"/>
  <c r="N244" i="2"/>
  <c r="N240" i="2"/>
  <c r="N228" i="2"/>
  <c r="N215" i="2"/>
  <c r="N193" i="2"/>
  <c r="N189" i="2"/>
  <c r="N186" i="2"/>
  <c r="N181" i="2"/>
  <c r="N179" i="2"/>
  <c r="P179" i="2" s="1"/>
  <c r="N176" i="2"/>
  <c r="N170" i="2"/>
  <c r="N147" i="2"/>
  <c r="N139" i="2"/>
  <c r="N120" i="2" s="1"/>
  <c r="P120" i="2" s="1"/>
  <c r="N103" i="2"/>
  <c r="N81" i="2"/>
  <c r="N69" i="2"/>
  <c r="N64" i="2"/>
  <c r="N62" i="2"/>
  <c r="N57" i="2"/>
  <c r="N52" i="2"/>
  <c r="N45" i="2"/>
  <c r="N44" i="2" s="1"/>
  <c r="N39" i="2"/>
  <c r="N37" i="2"/>
  <c r="N22" i="2"/>
  <c r="N19" i="2"/>
  <c r="N14" i="2"/>
  <c r="N12" i="2"/>
  <c r="N9" i="2"/>
  <c r="N7" i="2"/>
  <c r="N4" i="2"/>
  <c r="N214" i="2" l="1"/>
  <c r="N192" i="2" s="1"/>
  <c r="N80" i="2"/>
  <c r="P80" i="2" s="1"/>
  <c r="N61" i="2"/>
  <c r="N51" i="2" s="1"/>
  <c r="N50" i="2" s="1"/>
  <c r="N102" i="2"/>
  <c r="N21" i="2"/>
  <c r="N3" i="2"/>
  <c r="M170" i="2"/>
  <c r="N67" i="2" l="1"/>
  <c r="N251" i="2" s="1"/>
  <c r="M139" i="2" l="1"/>
  <c r="M22" i="2"/>
  <c r="M129" i="2"/>
  <c r="M89" i="2"/>
  <c r="M247" i="2"/>
  <c r="M244" i="2"/>
  <c r="M242" i="2"/>
  <c r="M240" i="2"/>
  <c r="M228" i="2"/>
  <c r="P228" i="2" s="1"/>
  <c r="M215" i="2"/>
  <c r="M206" i="2"/>
  <c r="M193" i="2" s="1"/>
  <c r="M189" i="2"/>
  <c r="M186" i="2"/>
  <c r="M181" i="2"/>
  <c r="M179" i="2"/>
  <c r="M176" i="2"/>
  <c r="M147" i="2"/>
  <c r="M123" i="2"/>
  <c r="M121" i="2"/>
  <c r="M103" i="2"/>
  <c r="M97" i="2"/>
  <c r="M81" i="2"/>
  <c r="M69" i="2"/>
  <c r="P69" i="2" s="1"/>
  <c r="M64" i="2"/>
  <c r="M62" i="2"/>
  <c r="M57" i="2"/>
  <c r="M52" i="2"/>
  <c r="M45" i="2"/>
  <c r="M44" i="2" s="1"/>
  <c r="M39" i="2"/>
  <c r="M37" i="2"/>
  <c r="M19" i="2"/>
  <c r="M14" i="2"/>
  <c r="M12" i="2"/>
  <c r="M9" i="2"/>
  <c r="M7" i="2"/>
  <c r="M4" i="2"/>
  <c r="M120" i="2" l="1"/>
  <c r="M21" i="2"/>
  <c r="M61" i="2"/>
  <c r="M214" i="2"/>
  <c r="M102" i="2"/>
  <c r="M80" i="2"/>
  <c r="M51" i="2"/>
  <c r="M50" i="2" s="1"/>
  <c r="M3" i="2"/>
  <c r="M192" i="2" l="1"/>
  <c r="P192" i="2" s="1"/>
  <c r="P214" i="2"/>
  <c r="M67" i="2"/>
  <c r="L52" i="2"/>
  <c r="M251" i="2" l="1"/>
  <c r="L228" i="2"/>
  <c r="L215" i="2"/>
  <c r="L57" i="2"/>
  <c r="P57" i="2" s="1"/>
  <c r="L39" i="2" l="1"/>
  <c r="L206" i="2" l="1"/>
  <c r="L193" i="2" s="1"/>
  <c r="L170" i="2"/>
  <c r="L129" i="2"/>
  <c r="L14" i="2"/>
  <c r="L186" i="2"/>
  <c r="L247" i="2"/>
  <c r="L244" i="2"/>
  <c r="L242" i="2"/>
  <c r="L240" i="2"/>
  <c r="L189" i="2"/>
  <c r="L181" i="2"/>
  <c r="L179" i="2"/>
  <c r="L176" i="2"/>
  <c r="L147" i="2"/>
  <c r="L139" i="2"/>
  <c r="L123" i="2"/>
  <c r="L121" i="2"/>
  <c r="L103" i="2"/>
  <c r="L97" i="2"/>
  <c r="L89" i="2"/>
  <c r="L81" i="2"/>
  <c r="L69" i="2"/>
  <c r="L64" i="2"/>
  <c r="L62" i="2"/>
  <c r="L45" i="2"/>
  <c r="L37" i="2"/>
  <c r="L22" i="2"/>
  <c r="L19" i="2"/>
  <c r="L12" i="2"/>
  <c r="L9" i="2"/>
  <c r="L7" i="2"/>
  <c r="L4" i="2"/>
  <c r="L120" i="2" l="1"/>
  <c r="L102" i="2" s="1"/>
  <c r="L3" i="2"/>
  <c r="L21" i="2"/>
  <c r="L214" i="2"/>
  <c r="L44" i="2"/>
  <c r="L80" i="2"/>
  <c r="L61" i="2"/>
  <c r="L51" i="2" s="1"/>
  <c r="L50" i="2" l="1"/>
  <c r="P50" i="2" s="1"/>
  <c r="P51" i="2"/>
  <c r="L192" i="2"/>
  <c r="D189" i="2"/>
  <c r="K186" i="2"/>
  <c r="E186" i="2"/>
  <c r="F186" i="2"/>
  <c r="G186" i="2"/>
  <c r="H186" i="2"/>
  <c r="I186" i="2"/>
  <c r="J186" i="2"/>
  <c r="D186" i="2"/>
  <c r="E179" i="2"/>
  <c r="F179" i="2"/>
  <c r="G179" i="2"/>
  <c r="H179" i="2"/>
  <c r="I179" i="2"/>
  <c r="J179" i="2"/>
  <c r="D179" i="2"/>
  <c r="L67" i="2" l="1"/>
  <c r="L251" i="2" s="1"/>
  <c r="K52" i="2"/>
  <c r="K228" i="2" l="1"/>
  <c r="K189" i="2"/>
  <c r="K179" i="2"/>
  <c r="K147" i="2"/>
  <c r="K129" i="2"/>
  <c r="K123" i="2"/>
  <c r="K103" i="2"/>
  <c r="P103" i="2" s="1"/>
  <c r="K81" i="2"/>
  <c r="J85" i="2" l="1"/>
  <c r="K89" i="2"/>
  <c r="K247" i="2"/>
  <c r="K244" i="2"/>
  <c r="K242" i="2"/>
  <c r="K240" i="2"/>
  <c r="K215" i="2"/>
  <c r="K206" i="2"/>
  <c r="K193" i="2" s="1"/>
  <c r="K181" i="2"/>
  <c r="K176" i="2"/>
  <c r="K170" i="2"/>
  <c r="K139" i="2"/>
  <c r="K121" i="2"/>
  <c r="K97" i="2"/>
  <c r="K80" i="2" s="1"/>
  <c r="K69" i="2"/>
  <c r="K64" i="2"/>
  <c r="K62" i="2"/>
  <c r="K45" i="2"/>
  <c r="K39" i="2"/>
  <c r="K37" i="2"/>
  <c r="K22" i="2"/>
  <c r="K19" i="2"/>
  <c r="K14" i="2"/>
  <c r="K12" i="2"/>
  <c r="K9" i="2"/>
  <c r="K7" i="2"/>
  <c r="K4" i="2"/>
  <c r="K120" i="2" l="1"/>
  <c r="K102" i="2"/>
  <c r="K61" i="2"/>
  <c r="K51" i="2" s="1"/>
  <c r="K3" i="2"/>
  <c r="K44" i="2"/>
  <c r="K214" i="2"/>
  <c r="K21" i="2"/>
  <c r="E103" i="2"/>
  <c r="F103" i="2"/>
  <c r="G103" i="2"/>
  <c r="H103" i="2"/>
  <c r="I103" i="2"/>
  <c r="J103" i="2"/>
  <c r="D103" i="2"/>
  <c r="K192" i="2" l="1"/>
  <c r="K50" i="2"/>
  <c r="K67" i="2" l="1"/>
  <c r="K251" i="2" s="1"/>
  <c r="J56" i="2"/>
  <c r="J52" i="2" l="1"/>
  <c r="J69" i="2"/>
  <c r="J22" i="2" l="1"/>
  <c r="J139" i="2"/>
  <c r="J189" i="2"/>
  <c r="J181" i="2"/>
  <c r="H181" i="2" l="1"/>
  <c r="I181" i="2"/>
  <c r="G170" i="2"/>
  <c r="J121" i="2"/>
  <c r="E121" i="2"/>
  <c r="F121" i="2"/>
  <c r="G121" i="2"/>
  <c r="H121" i="2"/>
  <c r="I121" i="2"/>
  <c r="D121" i="2"/>
  <c r="J64" i="2"/>
  <c r="J62" i="2"/>
  <c r="J61" i="2" l="1"/>
  <c r="J51" i="2" s="1"/>
  <c r="J97" i="2"/>
  <c r="J81" i="2"/>
  <c r="J89" i="2"/>
  <c r="J39" i="2"/>
  <c r="J37" i="2"/>
  <c r="H247" i="2"/>
  <c r="I247" i="2"/>
  <c r="J247" i="2"/>
  <c r="J242" i="2"/>
  <c r="J244" i="2"/>
  <c r="J240" i="2"/>
  <c r="J228" i="2"/>
  <c r="J215" i="2"/>
  <c r="J206" i="2"/>
  <c r="I189" i="2"/>
  <c r="H176" i="2"/>
  <c r="I176" i="2"/>
  <c r="J176" i="2"/>
  <c r="H170" i="2"/>
  <c r="I170" i="2"/>
  <c r="J170" i="2"/>
  <c r="J147" i="2"/>
  <c r="H139" i="2"/>
  <c r="I139" i="2"/>
  <c r="J129" i="2"/>
  <c r="J123" i="2"/>
  <c r="J45" i="2"/>
  <c r="J19" i="2"/>
  <c r="J14" i="2"/>
  <c r="J12" i="2"/>
  <c r="J9" i="2"/>
  <c r="J7" i="2"/>
  <c r="J4" i="2"/>
  <c r="J120" i="2" l="1"/>
  <c r="J102" i="2"/>
  <c r="J21" i="2"/>
  <c r="J80" i="2"/>
  <c r="J193" i="2"/>
  <c r="J44" i="2"/>
  <c r="J214" i="2"/>
  <c r="J3" i="2"/>
  <c r="J192" i="2" l="1"/>
  <c r="J50" i="2"/>
  <c r="D52" i="2"/>
  <c r="E52" i="2"/>
  <c r="F52" i="2"/>
  <c r="G52" i="2"/>
  <c r="H52" i="2"/>
  <c r="I52" i="2"/>
  <c r="J67" i="2" l="1"/>
  <c r="I22" i="2"/>
  <c r="G240" i="2"/>
  <c r="J251" i="2" l="1"/>
  <c r="G206" i="2"/>
  <c r="G193" i="2" s="1"/>
  <c r="G228" i="2"/>
  <c r="G215" i="2"/>
  <c r="I206" i="2"/>
  <c r="D69" i="2"/>
  <c r="D240" i="2"/>
  <c r="E64" i="2" l="1"/>
  <c r="F64" i="2"/>
  <c r="G64" i="2"/>
  <c r="H64" i="2"/>
  <c r="I64" i="2"/>
  <c r="D64" i="2"/>
  <c r="G69" i="2"/>
  <c r="G123" i="2"/>
  <c r="G129" i="2"/>
  <c r="G176" i="2"/>
  <c r="G181" i="2"/>
  <c r="G139" i="2"/>
  <c r="G89" i="2"/>
  <c r="G62" i="2"/>
  <c r="H147" i="2"/>
  <c r="H189" i="2"/>
  <c r="H69" i="2"/>
  <c r="H62" i="2"/>
  <c r="G120" i="2" l="1"/>
  <c r="G61" i="2"/>
  <c r="H61" i="2"/>
  <c r="I62" i="2" l="1"/>
  <c r="I61" i="2" s="1"/>
  <c r="I240" i="2"/>
  <c r="I147" i="2"/>
  <c r="I69" i="2" l="1"/>
  <c r="G247" i="2" l="1"/>
  <c r="G244" i="2"/>
  <c r="H244" i="2"/>
  <c r="I244" i="2"/>
  <c r="G242" i="2"/>
  <c r="G214" i="2" s="1"/>
  <c r="G192" i="2" s="1"/>
  <c r="H242" i="2"/>
  <c r="I242" i="2"/>
  <c r="H240" i="2"/>
  <c r="H228" i="2"/>
  <c r="I228" i="2"/>
  <c r="H215" i="2"/>
  <c r="I215" i="2"/>
  <c r="H206" i="2"/>
  <c r="H193" i="2" s="1"/>
  <c r="I193" i="2"/>
  <c r="G147" i="2"/>
  <c r="H129" i="2"/>
  <c r="I129" i="2"/>
  <c r="H123" i="2"/>
  <c r="I123" i="2"/>
  <c r="I120" i="2" s="1"/>
  <c r="G97" i="2"/>
  <c r="H97" i="2"/>
  <c r="I97" i="2"/>
  <c r="H89" i="2"/>
  <c r="I89" i="2"/>
  <c r="G81" i="2"/>
  <c r="H81" i="2"/>
  <c r="I81" i="2"/>
  <c r="G51" i="2"/>
  <c r="I51" i="2"/>
  <c r="I50" i="2" s="1"/>
  <c r="G45" i="2"/>
  <c r="G44" i="2" s="1"/>
  <c r="H45" i="2"/>
  <c r="H44" i="2" s="1"/>
  <c r="I45" i="2"/>
  <c r="I44" i="2" s="1"/>
  <c r="G39" i="2"/>
  <c r="H39" i="2"/>
  <c r="I39" i="2"/>
  <c r="G37" i="2"/>
  <c r="H37" i="2"/>
  <c r="I37" i="2"/>
  <c r="G22" i="2"/>
  <c r="H22" i="2"/>
  <c r="G19" i="2"/>
  <c r="H19" i="2"/>
  <c r="I19" i="2"/>
  <c r="G14" i="2"/>
  <c r="H14" i="2"/>
  <c r="I14" i="2"/>
  <c r="G12" i="2"/>
  <c r="H12" i="2"/>
  <c r="I12" i="2"/>
  <c r="G9" i="2"/>
  <c r="H9" i="2"/>
  <c r="I9" i="2"/>
  <c r="G7" i="2"/>
  <c r="H7" i="2"/>
  <c r="I7" i="2"/>
  <c r="G4" i="2"/>
  <c r="H4" i="2"/>
  <c r="I4" i="2"/>
  <c r="G102" i="2" l="1"/>
  <c r="H120" i="2"/>
  <c r="H102" i="2" s="1"/>
  <c r="I102" i="2"/>
  <c r="G80" i="2"/>
  <c r="H51" i="2"/>
  <c r="H50" i="2" s="1"/>
  <c r="H214" i="2"/>
  <c r="H192" i="2" s="1"/>
  <c r="H21" i="2"/>
  <c r="H3" i="2"/>
  <c r="G3" i="2"/>
  <c r="H80" i="2"/>
  <c r="I80" i="2"/>
  <c r="I21" i="2"/>
  <c r="I214" i="2"/>
  <c r="I192" i="2" s="1"/>
  <c r="G50" i="2"/>
  <c r="G21" i="2"/>
  <c r="I3" i="2"/>
  <c r="E215" i="2"/>
  <c r="F215" i="2"/>
  <c r="D215" i="2"/>
  <c r="D123" i="2"/>
  <c r="G67" i="2" l="1"/>
  <c r="H67" i="2"/>
  <c r="I67" i="2"/>
  <c r="I251" i="2" s="1"/>
  <c r="H251" i="2" l="1"/>
  <c r="G251" i="2"/>
  <c r="E22" i="2"/>
  <c r="F22" i="2"/>
  <c r="D22" i="2"/>
  <c r="D19" i="2" l="1"/>
  <c r="E19" i="2"/>
  <c r="F19" i="2"/>
  <c r="E147" i="2" l="1"/>
  <c r="F147" i="2"/>
  <c r="D147" i="2"/>
  <c r="F247" i="2" l="1"/>
  <c r="E247" i="2"/>
  <c r="F244" i="2"/>
  <c r="E244" i="2"/>
  <c r="D244" i="2"/>
  <c r="F242" i="2"/>
  <c r="E242" i="2"/>
  <c r="D242" i="2"/>
  <c r="F240" i="2"/>
  <c r="E240" i="2"/>
  <c r="F228" i="2"/>
  <c r="E228" i="2"/>
  <c r="D228" i="2"/>
  <c r="E206" i="2"/>
  <c r="E193" i="2" s="1"/>
  <c r="F206" i="2"/>
  <c r="F193" i="2" s="1"/>
  <c r="D206" i="2"/>
  <c r="F129" i="2"/>
  <c r="E129" i="2"/>
  <c r="D129" i="2"/>
  <c r="F123" i="2"/>
  <c r="E123" i="2"/>
  <c r="E120" i="2" l="1"/>
  <c r="F120" i="2"/>
  <c r="F102" i="2" s="1"/>
  <c r="E102" i="2"/>
  <c r="D120" i="2"/>
  <c r="D214" i="2"/>
  <c r="D193" i="2"/>
  <c r="E214" i="2"/>
  <c r="E192" i="2" s="1"/>
  <c r="F214" i="2"/>
  <c r="F192" i="2" s="1"/>
  <c r="D102" i="2" l="1"/>
  <c r="D192" i="2"/>
  <c r="E89" i="2"/>
  <c r="F89" i="2"/>
  <c r="D89" i="2"/>
  <c r="D81" i="2"/>
  <c r="E37" i="2" l="1"/>
  <c r="F37" i="2"/>
  <c r="F97" i="2" l="1"/>
  <c r="E97" i="2"/>
  <c r="D97" i="2"/>
  <c r="F81" i="2"/>
  <c r="E81" i="2"/>
  <c r="F69" i="2"/>
  <c r="E69" i="2"/>
  <c r="F62" i="2"/>
  <c r="F61" i="2" s="1"/>
  <c r="E62" i="2"/>
  <c r="E61" i="2" s="1"/>
  <c r="D62" i="2"/>
  <c r="F45" i="2"/>
  <c r="F44" i="2" s="1"/>
  <c r="E45" i="2"/>
  <c r="E44" i="2" s="1"/>
  <c r="D45" i="2"/>
  <c r="F39" i="2"/>
  <c r="E39" i="2"/>
  <c r="D39" i="2"/>
  <c r="D37" i="2"/>
  <c r="F14" i="2"/>
  <c r="E14" i="2"/>
  <c r="D14" i="2"/>
  <c r="F12" i="2"/>
  <c r="E12" i="2"/>
  <c r="D12" i="2"/>
  <c r="F9" i="2"/>
  <c r="E9" i="2"/>
  <c r="D9" i="2"/>
  <c r="F7" i="2"/>
  <c r="E7" i="2"/>
  <c r="D7" i="2"/>
  <c r="F4" i="2"/>
  <c r="E4" i="2"/>
  <c r="D4" i="2"/>
  <c r="D61" i="2" l="1"/>
  <c r="D21" i="2"/>
  <c r="F80" i="2"/>
  <c r="D44" i="2"/>
  <c r="E80" i="2"/>
  <c r="D80" i="2"/>
  <c r="E51" i="2"/>
  <c r="E50" i="2" s="1"/>
  <c r="E3" i="2"/>
  <c r="E21" i="2"/>
  <c r="F51" i="2"/>
  <c r="F50" i="2" s="1"/>
  <c r="F21" i="2"/>
  <c r="F3" i="2"/>
  <c r="D3" i="2"/>
  <c r="P21" i="2" l="1"/>
  <c r="P3" i="2"/>
  <c r="D51" i="2"/>
  <c r="F67" i="2"/>
  <c r="F251" i="2" s="1"/>
  <c r="D50" i="2" l="1"/>
  <c r="E67" i="2"/>
  <c r="E251" i="2" s="1"/>
  <c r="D67" i="2"/>
  <c r="D251" i="2" l="1"/>
  <c r="O102" i="2" l="1"/>
  <c r="O67" i="2" l="1"/>
  <c r="P67" i="2" s="1"/>
  <c r="P102" i="2"/>
  <c r="P251" i="2" l="1"/>
</calcChain>
</file>

<file path=xl/sharedStrings.xml><?xml version="1.0" encoding="utf-8"?>
<sst xmlns="http://schemas.openxmlformats.org/spreadsheetml/2006/main" count="617" uniqueCount="493">
  <si>
    <t>Fuente del Ingreso</t>
  </si>
  <si>
    <t>Enero</t>
  </si>
  <si>
    <t>Total</t>
  </si>
  <si>
    <t xml:space="preserve">Impuestos Sobre los Ingresos </t>
  </si>
  <si>
    <t>Impuestos Sobre el Patrimonio</t>
  </si>
  <si>
    <t>Impuestos Sobre Nominas y Asimilables</t>
  </si>
  <si>
    <t>Accesorios</t>
  </si>
  <si>
    <t xml:space="preserve">     Recargos de Impuestos</t>
  </si>
  <si>
    <t xml:space="preserve">     Servicios Generales</t>
  </si>
  <si>
    <t xml:space="preserve">     Servicios de Registro Civil</t>
  </si>
  <si>
    <t xml:space="preserve">     Servicios de Registro Publico de la Propiedad Inmueble</t>
  </si>
  <si>
    <t xml:space="preserve">     Servicios de Registro Publico del Comercio</t>
  </si>
  <si>
    <t xml:space="preserve">     Servicios Catastrales</t>
  </si>
  <si>
    <t xml:space="preserve">     Servicios de Prevención y Control de la Contaminación del Medio Ambiente</t>
  </si>
  <si>
    <t xml:space="preserve">     Servicios Diversos</t>
  </si>
  <si>
    <t xml:space="preserve">    Recargos</t>
  </si>
  <si>
    <t xml:space="preserve">    Multas </t>
  </si>
  <si>
    <t xml:space="preserve">    Gastos de Ejecución</t>
  </si>
  <si>
    <t>Aprovechamientos</t>
  </si>
  <si>
    <t>Derechos por Prestación de Servicios</t>
  </si>
  <si>
    <t>Otros Aprovechamientos</t>
  </si>
  <si>
    <t xml:space="preserve">          Educación Superior</t>
  </si>
  <si>
    <t xml:space="preserve">          Educación Media Superior</t>
  </si>
  <si>
    <t xml:space="preserve">          Educación Básica</t>
  </si>
  <si>
    <t xml:space="preserve">    Fondo de Extracción de Hidrocarburos</t>
  </si>
  <si>
    <t xml:space="preserve">    Fondo de Fiscalización y Recaudación</t>
  </si>
  <si>
    <t xml:space="preserve">    Impuesto Especial sobre Producción y Servicios</t>
  </si>
  <si>
    <t xml:space="preserve">    Fondo Fomento Municipal</t>
  </si>
  <si>
    <t xml:space="preserve">    Fondo General de Participaciones</t>
  </si>
  <si>
    <t xml:space="preserve">          Educación Básica FIDEICOMISO</t>
  </si>
  <si>
    <t xml:space="preserve">          Educación Media Superior FIDEICOMISO</t>
  </si>
  <si>
    <t xml:space="preserve">          Educación Superior FIDEICOMISO</t>
  </si>
  <si>
    <t>Partida Presupuestal</t>
  </si>
  <si>
    <t xml:space="preserve">    Intereses Estatales</t>
  </si>
  <si>
    <t xml:space="preserve">    Intereses Federales</t>
  </si>
  <si>
    <t xml:space="preserve">Fondo de Coordinación Fiscal del Municipio de Camargo </t>
  </si>
  <si>
    <t xml:space="preserve">Fondo de Coordinación Fiscal del Municipio de Reynosa </t>
  </si>
  <si>
    <t xml:space="preserve">Fondo de Coordinación Fiscal del Municipio de Tampico </t>
  </si>
  <si>
    <t xml:space="preserve">Universidad Autónoma de Tamaulipas </t>
  </si>
  <si>
    <t xml:space="preserve">Fondo de Coordinación Fiscal del Municipio de Rio Bravo </t>
  </si>
  <si>
    <t xml:space="preserve">Fondo de Coordinación Fiscal del Municipio de Matamoros Puente Nuevo </t>
  </si>
  <si>
    <t xml:space="preserve">             Servicios Personales</t>
  </si>
  <si>
    <t xml:space="preserve">            Otros de Gasto Corriente</t>
  </si>
  <si>
    <t xml:space="preserve">            Gasto de Operación</t>
  </si>
  <si>
    <t>Varios- Fondos</t>
  </si>
  <si>
    <t>Secretaria de Comunicaciones y Transporte</t>
  </si>
  <si>
    <t>Fondo de Coordinación Fiscal del Municipio de Nuevo Laredo</t>
  </si>
  <si>
    <t>Fondo de Coordinación Fiscal del Municipio de Miguel Aleman</t>
  </si>
  <si>
    <t>Secretaría de Educación Pública</t>
  </si>
  <si>
    <t>Para Educación Superior</t>
  </si>
  <si>
    <t>Secretaría de Salud y Asistencia Social</t>
  </si>
  <si>
    <t>Impuesto al Valor Agregado  Actos  Fiscalización</t>
  </si>
  <si>
    <t>Impuesto sobre la Renta  Actos  Fiscalización</t>
  </si>
  <si>
    <t>Regimen de  Pequeños Contribuyentes</t>
  </si>
  <si>
    <t>Regimen de  Pequeños Contribuyentes (IETU)</t>
  </si>
  <si>
    <t>Inspección Vigilancia y control 5 al  Millar Federal</t>
  </si>
  <si>
    <t>Inspección Vigilancia y control 5 al  Millar Estatal</t>
  </si>
  <si>
    <t>Multas  Administrativas Federales no Fiscales</t>
  </si>
  <si>
    <t>Recargos de  Rezago de Tenencia Federal</t>
  </si>
  <si>
    <t>Recargos de Impuestos S/Automoviles Nuevos</t>
  </si>
  <si>
    <t>Recargos de IVA Fiscalización</t>
  </si>
  <si>
    <t>Recargos de ISR Fiscalización</t>
  </si>
  <si>
    <t>Recargos de  IVA Repecos</t>
  </si>
  <si>
    <t>Recargos ISR Repecos</t>
  </si>
  <si>
    <t>Recargos de IETU Repecos</t>
  </si>
  <si>
    <t>Recargos por Enajenación de Bienes Inmuebles</t>
  </si>
  <si>
    <t>Multa de rezago de Tenencia Federal</t>
  </si>
  <si>
    <t>Multa de IVA Fiscalizacón</t>
  </si>
  <si>
    <t>Multa de ISR Fiscalizacón</t>
  </si>
  <si>
    <t>Multa IEPS Gasolina y  Diesel Fiscalización</t>
  </si>
  <si>
    <t>Multa de IETU Fiscalizacón</t>
  </si>
  <si>
    <t>Multa Ley Aduanera</t>
  </si>
  <si>
    <t>Recargos de incentivos de la colaboración fiscal</t>
  </si>
  <si>
    <t xml:space="preserve">      Sobre la Prestación de Servicios de Hospedaje</t>
  </si>
  <si>
    <t xml:space="preserve">     Multas de Impuestos</t>
  </si>
  <si>
    <t>1110001</t>
  </si>
  <si>
    <t>1120001</t>
  </si>
  <si>
    <t>1220001</t>
  </si>
  <si>
    <t>1310001</t>
  </si>
  <si>
    <t>1510001</t>
  </si>
  <si>
    <t>1710001</t>
  </si>
  <si>
    <t>1720001</t>
  </si>
  <si>
    <t>1750001</t>
  </si>
  <si>
    <t>Rezago Tenencia Local</t>
  </si>
  <si>
    <t xml:space="preserve">    Intereses por Fideicomisos</t>
  </si>
  <si>
    <t xml:space="preserve">Remanentes de OPDS Y Dependencias </t>
  </si>
  <si>
    <t>Retenciones 1 al Millar Municipios</t>
  </si>
  <si>
    <t xml:space="preserve">Otros Ingresos </t>
  </si>
  <si>
    <t xml:space="preserve">Otros Ingresos por Fideicomisos </t>
  </si>
  <si>
    <t>Recargos</t>
  </si>
  <si>
    <t>Multas</t>
  </si>
  <si>
    <t xml:space="preserve"> Incentivos Repecos, Intermedios, Multas.Admvas.Fed. Zona Federal</t>
  </si>
  <si>
    <t>Por Pagos por Excepción Fiscalización Concurrente</t>
  </si>
  <si>
    <t>4310001</t>
  </si>
  <si>
    <t>4320001</t>
  </si>
  <si>
    <t>4330001</t>
  </si>
  <si>
    <t>4340001</t>
  </si>
  <si>
    <t>4350001</t>
  </si>
  <si>
    <t>4360001</t>
  </si>
  <si>
    <t>4370001</t>
  </si>
  <si>
    <t>4380001</t>
  </si>
  <si>
    <t>4390001</t>
  </si>
  <si>
    <t>4311001</t>
  </si>
  <si>
    <t>4510001</t>
  </si>
  <si>
    <t>4520001</t>
  </si>
  <si>
    <t>4530001</t>
  </si>
  <si>
    <t>4540001</t>
  </si>
  <si>
    <t>5112001</t>
  </si>
  <si>
    <t>5113011-5114231</t>
  </si>
  <si>
    <t>6119001</t>
  </si>
  <si>
    <t>8101001</t>
  </si>
  <si>
    <t>8102001</t>
  </si>
  <si>
    <t>8103001</t>
  </si>
  <si>
    <t>8105001</t>
  </si>
  <si>
    <t>8106001</t>
  </si>
  <si>
    <t>8107001</t>
  </si>
  <si>
    <t>8109001</t>
  </si>
  <si>
    <t>8211001</t>
  </si>
  <si>
    <t>8211002</t>
  </si>
  <si>
    <t>8211003</t>
  </si>
  <si>
    <t>8205001</t>
  </si>
  <si>
    <t>8205002</t>
  </si>
  <si>
    <t>8206001</t>
  </si>
  <si>
    <t>8207001</t>
  </si>
  <si>
    <t>8207002</t>
  </si>
  <si>
    <t>8207003</t>
  </si>
  <si>
    <t>8207004</t>
  </si>
  <si>
    <t>8207005</t>
  </si>
  <si>
    <t>8207006</t>
  </si>
  <si>
    <t>8207007</t>
  </si>
  <si>
    <t>8208001</t>
  </si>
  <si>
    <t>8208002</t>
  </si>
  <si>
    <t>8209001</t>
  </si>
  <si>
    <t>8210001</t>
  </si>
  <si>
    <t>8301011</t>
  </si>
  <si>
    <t>8301012</t>
  </si>
  <si>
    <t>8301013</t>
  </si>
  <si>
    <t>8301014</t>
  </si>
  <si>
    <t>8301015</t>
  </si>
  <si>
    <t>8301016</t>
  </si>
  <si>
    <t>8301018</t>
  </si>
  <si>
    <t>8303403</t>
  </si>
  <si>
    <t>8303404</t>
  </si>
  <si>
    <t>8303405</t>
  </si>
  <si>
    <t>8303406</t>
  </si>
  <si>
    <t>8303434</t>
  </si>
  <si>
    <t>8303435</t>
  </si>
  <si>
    <t>8303436</t>
  </si>
  <si>
    <t>8303437</t>
  </si>
  <si>
    <t>8303438</t>
  </si>
  <si>
    <t>8401101</t>
  </si>
  <si>
    <t>8401102</t>
  </si>
  <si>
    <t>8401103</t>
  </si>
  <si>
    <t>8401104</t>
  </si>
  <si>
    <t>8401108</t>
  </si>
  <si>
    <t>8401109</t>
  </si>
  <si>
    <t>8401111</t>
  </si>
  <si>
    <t>8401114</t>
  </si>
  <si>
    <t>8401116</t>
  </si>
  <si>
    <t>8401117</t>
  </si>
  <si>
    <t>8401119</t>
  </si>
  <si>
    <t>8402101</t>
  </si>
  <si>
    <t>8402103</t>
  </si>
  <si>
    <t>8402104</t>
  </si>
  <si>
    <t>8402108</t>
  </si>
  <si>
    <t>8402109</t>
  </si>
  <si>
    <t>8402110</t>
  </si>
  <si>
    <t>8402112</t>
  </si>
  <si>
    <t>8402201</t>
  </si>
  <si>
    <t>8402203</t>
  </si>
  <si>
    <t>8402204</t>
  </si>
  <si>
    <t>8402206</t>
  </si>
  <si>
    <t>8402207</t>
  </si>
  <si>
    <t>8402214</t>
  </si>
  <si>
    <t>8501001</t>
  </si>
  <si>
    <t xml:space="preserve">Productos </t>
  </si>
  <si>
    <t>IMPUESTOS</t>
  </si>
  <si>
    <t xml:space="preserve">DERECHOS </t>
  </si>
  <si>
    <t>APROVECHAMIENTOS</t>
  </si>
  <si>
    <t xml:space="preserve">PRODUCTOS </t>
  </si>
  <si>
    <t>TOTAL</t>
  </si>
  <si>
    <t xml:space="preserve">    Impuesto Sobre Remuneraciones al trabajo al Personal Subordinado</t>
  </si>
  <si>
    <t>Accesorios de Impuestos</t>
  </si>
  <si>
    <t>Impuestos No Comprendidos en la Ley de Ingresos Vigente ,Causados en Ejercicios Fiscales Anteriores Pendientes de Liquidación o Pago</t>
  </si>
  <si>
    <t>Impuestos Sobre la Producción el Consumo y las Transacciones</t>
  </si>
  <si>
    <t xml:space="preserve">     Servicios Prestados por Autoridades Educativas del Estado</t>
  </si>
  <si>
    <t xml:space="preserve">     Servicios de Administración y Control de Desarrollo Urbano</t>
  </si>
  <si>
    <t xml:space="preserve">     Servicios Prestados por Organismos Publicos Descentralizados</t>
  </si>
  <si>
    <t xml:space="preserve">    Honorarios por Notificacion Estatal</t>
  </si>
  <si>
    <t xml:space="preserve">    Por Arrendamiento, Explotacion Uso de Bienes Propiedad del Estado</t>
  </si>
  <si>
    <t xml:space="preserve">  Honorarios por Notificacion</t>
  </si>
  <si>
    <t xml:space="preserve">   Fondo de Aportaciones Para Educación Tecnológica y de Adultos</t>
  </si>
  <si>
    <t xml:space="preserve">  Fondo de Aportaciones para la Seguridad Pública de los Estados </t>
  </si>
  <si>
    <t xml:space="preserve">  Fondo de Aportaciones Para el Fortalecimiento a Entidades Federativas</t>
  </si>
  <si>
    <t>Por Incentivos derivados de la Colaboración Fiscal</t>
  </si>
  <si>
    <t>Para Educación Media Superior</t>
  </si>
  <si>
    <t>8303303</t>
  </si>
  <si>
    <t>8303312</t>
  </si>
  <si>
    <t>8301017</t>
  </si>
  <si>
    <t xml:space="preserve">Fondo de Coordinación Fiscal del Municipio de Matamoros Puente Viejo </t>
  </si>
  <si>
    <t>Universidad Tecnológica de Nuevo Laredo</t>
  </si>
  <si>
    <t>Universidad Tecnológica de Matamoros</t>
  </si>
  <si>
    <t>Universidad Tecnológica de Altamira</t>
  </si>
  <si>
    <t>Universidad Tecnológica del Mar</t>
  </si>
  <si>
    <t xml:space="preserve">   Otras Multas</t>
  </si>
  <si>
    <t xml:space="preserve">   Otros recargos </t>
  </si>
  <si>
    <t>Otros Derechos</t>
  </si>
  <si>
    <t>Por Operar Máquinas de Juegos</t>
  </si>
  <si>
    <t>8203001-8203010</t>
  </si>
  <si>
    <t xml:space="preserve">    Fondo Fomento Municipal FEIEF</t>
  </si>
  <si>
    <t>8102002</t>
  </si>
  <si>
    <t xml:space="preserve">    Fondo de Fiscalización y Recaudación FEIEF</t>
  </si>
  <si>
    <t>8105002</t>
  </si>
  <si>
    <t>1730001</t>
  </si>
  <si>
    <t>Colegio de Bachilleres de Tamaulipas (COBAT)</t>
  </si>
  <si>
    <t>Apoyo Telebachillerato Comunitario</t>
  </si>
  <si>
    <t>Universidad Politecnica Victoria</t>
  </si>
  <si>
    <t>Universidad Politecnica Altamira</t>
  </si>
  <si>
    <t>Universidad Politecnica Ribereña</t>
  </si>
  <si>
    <t>Universidad Tecnológica de Reynosa</t>
  </si>
  <si>
    <t>Honorarios</t>
  </si>
  <si>
    <t>varios fondos</t>
  </si>
  <si>
    <t>INSABI Prestación Gratuita Serv Salud</t>
  </si>
  <si>
    <t xml:space="preserve">Gastos de ejecución fiscalización </t>
  </si>
  <si>
    <t xml:space="preserve">      Sobre la Enajenación de Bebidas Alcohólicas y Tabacos Labrados </t>
  </si>
  <si>
    <t>8401115</t>
  </si>
  <si>
    <t>ISR Enajenacion de Bienes Inmuebles Art 126</t>
  </si>
  <si>
    <t>Por Enajenación de  Bienes Inmuebles Retención ISR</t>
  </si>
  <si>
    <t>8402114</t>
  </si>
  <si>
    <t>8402115</t>
  </si>
  <si>
    <t>Fideicomiso Hospital General de Matamoros</t>
  </si>
  <si>
    <t>Aprovechamientos Patrimoniales</t>
  </si>
  <si>
    <t>Recuperacion de activos siniestrados</t>
  </si>
  <si>
    <t>8211000</t>
  </si>
  <si>
    <t>2115280101</t>
  </si>
  <si>
    <t>2125230101</t>
  </si>
  <si>
    <t>Fondo para Entidades Federativas  Y Municipios Productores de Hidrocarburos 2021</t>
  </si>
  <si>
    <t xml:space="preserve">     Servicios de  Administración y Control en  Materia Agropecuaria </t>
  </si>
  <si>
    <t>Febrero</t>
  </si>
  <si>
    <t>Marzo</t>
  </si>
  <si>
    <t xml:space="preserve">     Servicios para el Control Vehicular</t>
  </si>
  <si>
    <t xml:space="preserve">PARTICIPACIONES, APORTACIONES, CONVENIOS, INCENTIVOS DERIVADOS DE LA COLABORACIÓN FISCAL Y FONDOS DISTINTOS DE APORTACIONES  </t>
  </si>
  <si>
    <t xml:space="preserve">Multa por incumplimiento al requerimiento ISR RIF </t>
  </si>
  <si>
    <t xml:space="preserve">Multa por incumplimiento al requerimiento a la declaracion ISR RIF  </t>
  </si>
  <si>
    <t xml:space="preserve">Multa por incumplimiento al requerimiento a la declaracion IVA RIF </t>
  </si>
  <si>
    <t xml:space="preserve">      Derechos por las Emisiones a la Atsmosfera</t>
  </si>
  <si>
    <t>4316001</t>
  </si>
  <si>
    <t xml:space="preserve">Impuesto Empresarial Tasa Unica Fiscalización (IETU)  </t>
  </si>
  <si>
    <t>8401107</t>
  </si>
  <si>
    <t>8401124</t>
  </si>
  <si>
    <t>Vigilancia de Obligaciones</t>
  </si>
  <si>
    <t>Fideicomiso Hospital General de Cd Madero</t>
  </si>
  <si>
    <t>8306117</t>
  </si>
  <si>
    <t xml:space="preserve">      Servicios de Expedición de Permiso e Inscripción en el Régimen Estatal de las Casas de Empeño </t>
  </si>
  <si>
    <t>APORTACIONES</t>
  </si>
  <si>
    <t>Fondo de Aportaciones para los Servicios de Salud (FASSA)</t>
  </si>
  <si>
    <t>Fondo de Aportaciones para la Infraestructura Social Estatal</t>
  </si>
  <si>
    <t>Fondo de Aportaciones para la Infraestructura Social Municipal</t>
  </si>
  <si>
    <t>Fondo de Aportaciones para el Fortalecimiento de los Municipios</t>
  </si>
  <si>
    <t>Fondo de Aportaciones Para la Nómina Educativa y Gasto Operativo (FONE):</t>
  </si>
  <si>
    <t xml:space="preserve">          Asistencia Social</t>
  </si>
  <si>
    <t xml:space="preserve">           Para la Educacion Tecnologica (CONALEP)</t>
  </si>
  <si>
    <t xml:space="preserve">           Para la Educacion de Adultos (ITEA)</t>
  </si>
  <si>
    <t>Impuesto  Sobre Automoviles  Nuevos</t>
  </si>
  <si>
    <t>Impuesto Sobre Tenencia y uso de  Vehiculos (rezago federal)</t>
  </si>
  <si>
    <t>4315001</t>
  </si>
  <si>
    <t>8306127</t>
  </si>
  <si>
    <t>Proyecto Nuevo Hospital General de Matamoros</t>
  </si>
  <si>
    <t>Falta u omision de documentos ley aduanera</t>
  </si>
  <si>
    <t>Recargos ley aduanera</t>
  </si>
  <si>
    <t>2115280106</t>
  </si>
  <si>
    <t>0301010</t>
  </si>
  <si>
    <t>0302002</t>
  </si>
  <si>
    <t>2012000102</t>
  </si>
  <si>
    <t>6119003-6119010</t>
  </si>
  <si>
    <t>6310001</t>
  </si>
  <si>
    <t>6320001</t>
  </si>
  <si>
    <t>6330001</t>
  </si>
  <si>
    <t xml:space="preserve">    Fondo General de Participaciones FEIEF</t>
  </si>
  <si>
    <t xml:space="preserve">    Incentivo a la Venta Final de Gasolina y Diesel</t>
  </si>
  <si>
    <t xml:space="preserve">    Fondo del Impuesto sobre la Renta </t>
  </si>
  <si>
    <t>2112000209</t>
  </si>
  <si>
    <t xml:space="preserve">Accesorios </t>
  </si>
  <si>
    <t xml:space="preserve">Multas </t>
  </si>
  <si>
    <t>Banco Azteca Crédito corto plazo 250'mdp</t>
  </si>
  <si>
    <t>PARTICIPACIONES</t>
  </si>
  <si>
    <t>CONVENIOS</t>
  </si>
  <si>
    <t>Banorte-2 Crédito Largo Plazo 1,200´mdp</t>
  </si>
  <si>
    <t xml:space="preserve">INCENTIVOS DERIVADOS DE LA COLABORACIÓN FISCAL </t>
  </si>
  <si>
    <t>Itace Cecyt</t>
  </si>
  <si>
    <t>Itace Icat</t>
  </si>
  <si>
    <t>2225110305</t>
  </si>
  <si>
    <t>8303323</t>
  </si>
  <si>
    <t>8303324</t>
  </si>
  <si>
    <t>Albergue para atención a migrantes madero</t>
  </si>
  <si>
    <t>Albergue para atención a migrantes Altamira</t>
  </si>
  <si>
    <t>Casa de primer Acogida para Migrantes niñas niños adolecentes migrantes Reynosa</t>
  </si>
  <si>
    <t>Recargos de IETU Fiscalización</t>
  </si>
  <si>
    <t>2211000101</t>
  </si>
  <si>
    <t>2211000103</t>
  </si>
  <si>
    <t>2215280101</t>
  </si>
  <si>
    <t>2225331301</t>
  </si>
  <si>
    <t>2225331201</t>
  </si>
  <si>
    <t>2225331101</t>
  </si>
  <si>
    <t>2225332101</t>
  </si>
  <si>
    <t>2225333201</t>
  </si>
  <si>
    <t>2225334101</t>
  </si>
  <si>
    <t>2225335201</t>
  </si>
  <si>
    <t>2225335301</t>
  </si>
  <si>
    <t>2225335401</t>
  </si>
  <si>
    <t>2225336101</t>
  </si>
  <si>
    <t>2225336201</t>
  </si>
  <si>
    <t>2225337101</t>
  </si>
  <si>
    <t>2225338101</t>
  </si>
  <si>
    <t>2225120120</t>
  </si>
  <si>
    <t>2225120122</t>
  </si>
  <si>
    <t>2211000104-05</t>
  </si>
  <si>
    <t>2225333101</t>
  </si>
  <si>
    <t>2225335101</t>
  </si>
  <si>
    <t>2225110302</t>
  </si>
  <si>
    <t>2225110303</t>
  </si>
  <si>
    <t>2225110301</t>
  </si>
  <si>
    <t>2225110401</t>
  </si>
  <si>
    <t>2225110208</t>
  </si>
  <si>
    <t>2225120116</t>
  </si>
  <si>
    <t>2225120104</t>
  </si>
  <si>
    <t>CAPNNA Cd Victoria</t>
  </si>
  <si>
    <t>CAMEF Tampico</t>
  </si>
  <si>
    <t>CAMEF Mtamoros</t>
  </si>
  <si>
    <t>CAMEF Reynosa</t>
  </si>
  <si>
    <t>CAMEF Nuevo laredo</t>
  </si>
  <si>
    <t>2225120123</t>
  </si>
  <si>
    <t>2225120124</t>
  </si>
  <si>
    <t>2225120125</t>
  </si>
  <si>
    <t>2225120126</t>
  </si>
  <si>
    <t>2225120127</t>
  </si>
  <si>
    <t>2225120128</t>
  </si>
  <si>
    <t>2225120129</t>
  </si>
  <si>
    <t>2225120130</t>
  </si>
  <si>
    <t>2222120121</t>
  </si>
  <si>
    <t>2225230101</t>
  </si>
  <si>
    <t>Fondo para Entidades Federativas  Y Municipios Productores de Hidrocarburos 2022</t>
  </si>
  <si>
    <t>8303116</t>
  </si>
  <si>
    <t>Programa para la prevención y control de Adicciones</t>
  </si>
  <si>
    <t>Abril</t>
  </si>
  <si>
    <t>Mayo</t>
  </si>
  <si>
    <t>Junio</t>
  </si>
  <si>
    <t>Otros Apoyos Complementarios</t>
  </si>
  <si>
    <t>8303025</t>
  </si>
  <si>
    <t>8306103</t>
  </si>
  <si>
    <t>Aportaciones para el fortalecimiento de las acciones de salud publica de los estados (AFASPE)</t>
  </si>
  <si>
    <t>8306121</t>
  </si>
  <si>
    <t>Afaspe en Especie</t>
  </si>
  <si>
    <t>Fortalecimiento a la Atención Médica</t>
  </si>
  <si>
    <t>8306123</t>
  </si>
  <si>
    <t>8306131</t>
  </si>
  <si>
    <t xml:space="preserve">INSABI Catastroficos en Especie </t>
  </si>
  <si>
    <t>8306134</t>
  </si>
  <si>
    <t>Insabi en Especie</t>
  </si>
  <si>
    <t>Desarrollo Social</t>
  </si>
  <si>
    <t>8315106</t>
  </si>
  <si>
    <t>Fondo para el Bienestar y el Avance de las Mujeres</t>
  </si>
  <si>
    <t>Cultura</t>
  </si>
  <si>
    <t>8305103</t>
  </si>
  <si>
    <t>Apoyo a Instituciones Estatales de Cultura (AIEC)</t>
  </si>
  <si>
    <t>8303322</t>
  </si>
  <si>
    <t>Itea Ramo 11</t>
  </si>
  <si>
    <t>8306144</t>
  </si>
  <si>
    <t xml:space="preserve">Programa de Atencion a pesronas con discapacidad proyecto equipamiento de unidades basicas rehabilitacion a municipios de alta y muy alta marginacion </t>
  </si>
  <si>
    <t>8303032</t>
  </si>
  <si>
    <t>Programa Expansion de la Educacion Inicial</t>
  </si>
  <si>
    <t>Comisión Nacional del Agua</t>
  </si>
  <si>
    <t xml:space="preserve">Programa de Agua Potable,Drenaje y tratamiento </t>
  </si>
  <si>
    <t>Convenio Capacitación y Profesionalización Armonización Contable</t>
  </si>
  <si>
    <t>2225110207</t>
  </si>
  <si>
    <t>2225335501</t>
  </si>
  <si>
    <t>2225110211</t>
  </si>
  <si>
    <t>2225120105</t>
  </si>
  <si>
    <t>2225120108</t>
  </si>
  <si>
    <t>2225120102</t>
  </si>
  <si>
    <t>2225120131</t>
  </si>
  <si>
    <t>2225160126</t>
  </si>
  <si>
    <t>2225470102</t>
  </si>
  <si>
    <t>2225470103</t>
  </si>
  <si>
    <t>2225230104</t>
  </si>
  <si>
    <t>2225480101</t>
  </si>
  <si>
    <t>2225040105</t>
  </si>
  <si>
    <t>Julio</t>
  </si>
  <si>
    <t>2225090101</t>
  </si>
  <si>
    <t>2225090102</t>
  </si>
  <si>
    <t>2225090103</t>
  </si>
  <si>
    <t>2225090104</t>
  </si>
  <si>
    <t>2225090105</t>
  </si>
  <si>
    <t>2225090106</t>
  </si>
  <si>
    <t>2225090107</t>
  </si>
  <si>
    <t>2225090108</t>
  </si>
  <si>
    <t xml:space="preserve">Programa Desarrollo Profesional Docente </t>
  </si>
  <si>
    <t>2225110108</t>
  </si>
  <si>
    <t xml:space="preserve">Programa de Fortalecimiento de los Servicios de Educación Especial </t>
  </si>
  <si>
    <t>8303037</t>
  </si>
  <si>
    <t>2225110110</t>
  </si>
  <si>
    <t>Programa Fortalecimiento a la Excelencia Educativa</t>
  </si>
  <si>
    <t>Para la Educacion Basica</t>
  </si>
  <si>
    <t>Programa Nacional de Ingles</t>
  </si>
  <si>
    <t>2225110201</t>
  </si>
  <si>
    <t>8323103</t>
  </si>
  <si>
    <t>2225140102</t>
  </si>
  <si>
    <t>2125090101</t>
  </si>
  <si>
    <t>2125090102</t>
  </si>
  <si>
    <t>2125090103</t>
  </si>
  <si>
    <t>2125090104</t>
  </si>
  <si>
    <t>2125090105</t>
  </si>
  <si>
    <t>2125090106</t>
  </si>
  <si>
    <t>2125090107</t>
  </si>
  <si>
    <t>2125090108</t>
  </si>
  <si>
    <t xml:space="preserve">     Gastos de Ejecucion</t>
  </si>
  <si>
    <t xml:space="preserve">       Sobre Honorarios</t>
  </si>
  <si>
    <t xml:space="preserve">       Sobre Juegos Permitidos</t>
  </si>
  <si>
    <t xml:space="preserve">      Sobre Actos y Operaciones Civiles</t>
  </si>
  <si>
    <t xml:space="preserve">     Honorarios</t>
  </si>
  <si>
    <t>Agosto</t>
  </si>
  <si>
    <t>8305114</t>
  </si>
  <si>
    <t>Proyecto Cultural Museo Casamata</t>
  </si>
  <si>
    <t>2225480107</t>
  </si>
  <si>
    <t>8306105</t>
  </si>
  <si>
    <t>2225120109</t>
  </si>
  <si>
    <t>8315204</t>
  </si>
  <si>
    <t>2225200101</t>
  </si>
  <si>
    <t>8321113</t>
  </si>
  <si>
    <t>2225230109</t>
  </si>
  <si>
    <t>8402220</t>
  </si>
  <si>
    <t xml:space="preserve">Multa por incumplimiento al requerimiento a la declaracion Ieps RIF </t>
  </si>
  <si>
    <t>2225110408</t>
  </si>
  <si>
    <t>2225110409</t>
  </si>
  <si>
    <t>Regularización de Vehiculos de Procedencia Extranjera</t>
  </si>
  <si>
    <t xml:space="preserve">Fortalecimiento a la Transversalidad Perspectiva De Genero I </t>
  </si>
  <si>
    <t>Septiembre</t>
  </si>
  <si>
    <t>6210001</t>
  </si>
  <si>
    <t>Venta de Vehiculos chatarra</t>
  </si>
  <si>
    <t>8311103</t>
  </si>
  <si>
    <t>2225160122</t>
  </si>
  <si>
    <t>C.N.A Distrito de Riego 026</t>
  </si>
  <si>
    <t>8401112</t>
  </si>
  <si>
    <t>9/11 IEPS por la Venta Final al Publico de Gasolina y Diesel</t>
  </si>
  <si>
    <t>8401126</t>
  </si>
  <si>
    <t>Incentivo por el uso de medio de pago electronico</t>
  </si>
  <si>
    <t>8402113</t>
  </si>
  <si>
    <t>Recargos de 9/11 IEPS por la Venta Final al Publico de Gasolina y Diesel</t>
  </si>
  <si>
    <t>8402213</t>
  </si>
  <si>
    <t>Multa de 9/11 IEPS por la Venta Final al Publico de Gasolina y Diesel</t>
  </si>
  <si>
    <t>Fondo</t>
  </si>
  <si>
    <t xml:space="preserve">Fondo de  Aportaciones Múltiples </t>
  </si>
  <si>
    <t xml:space="preserve">      Fondo de Compensación de ISAN</t>
  </si>
  <si>
    <t>Octubre</t>
  </si>
  <si>
    <t>8303030</t>
  </si>
  <si>
    <t>Apoyo Financiero extraordinario no regularizable,programa presupuestario U080  Apoyo a Centros y Organizaciones de Educación</t>
  </si>
  <si>
    <t>8311126</t>
  </si>
  <si>
    <t>8311127</t>
  </si>
  <si>
    <t>Rehabilitación,Modernizacion y Tecnificación de  Distrito de Riego</t>
  </si>
  <si>
    <t>Rehabilitación,Modernizacion y Tecnificación y Equipamiento de unidades de riego</t>
  </si>
  <si>
    <t>Noviembre</t>
  </si>
  <si>
    <t>6210002</t>
  </si>
  <si>
    <t>Otros Ingresos por venta</t>
  </si>
  <si>
    <t>Diciembre</t>
  </si>
  <si>
    <t>2225120111</t>
  </si>
  <si>
    <t>2225120132</t>
  </si>
  <si>
    <t xml:space="preserve">Programa presupuestario E023 apoyo para operación de unidades médicas móviles </t>
  </si>
  <si>
    <t>2225160117</t>
  </si>
  <si>
    <t xml:space="preserve">Fideicomiso Para la Infraestructura de los Estados </t>
  </si>
  <si>
    <t>2225110106</t>
  </si>
  <si>
    <t>8401106</t>
  </si>
  <si>
    <t xml:space="preserve"> IEPS Gasolina y  Diesel Fiscalización</t>
  </si>
  <si>
    <t>0301011</t>
  </si>
  <si>
    <t xml:space="preserve">Crédito Santander  1000 mdp </t>
  </si>
  <si>
    <t>2125230110</t>
  </si>
  <si>
    <t>2225110418</t>
  </si>
  <si>
    <t>Fondo de aportaciones Multiples Remanentes</t>
  </si>
  <si>
    <t>Regulación  y vigilancia de establecimientos y servicios de atención médica</t>
  </si>
  <si>
    <t xml:space="preserve">Comision Federal Para La Protección Contra Riesgos Sanitarios (COFEPRIS) </t>
  </si>
  <si>
    <t xml:space="preserve">Equipamiento de Distrito de Riego </t>
  </si>
  <si>
    <t>2225160116</t>
  </si>
  <si>
    <t>2225160115</t>
  </si>
  <si>
    <t>Implememtación de la Reforma Laboral en el poder judicial mediante la creación del tribunal laboral en victoria tamaulipas</t>
  </si>
  <si>
    <t>CNB Subsidio Federal</t>
  </si>
  <si>
    <t>2212000212</t>
  </si>
  <si>
    <t>Programa de Apoyo a las Instancias de las Mujeres en la  Entidad Federativa ( PAIMEF)</t>
  </si>
  <si>
    <t xml:space="preserve">Dearrollo Integral de la Familia </t>
  </si>
  <si>
    <t>Otros Programas</t>
  </si>
  <si>
    <t xml:space="preserve">Secretaría de Hacienda y Crédito Público </t>
  </si>
  <si>
    <t xml:space="preserve">Secretaria de Gobernación </t>
  </si>
  <si>
    <t xml:space="preserve"> Fondo de Compensación de Repecos e Intermedios</t>
  </si>
  <si>
    <t xml:space="preserve">FONDOS DISTINTOS DE PARTICIPACIONES 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</si>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</sst>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9"/>
      <name val="Calibri"/>
      <family val="2"/>
    </font>
    <font>
      <i/>
      <sz val="9"/>
      <color indexed="63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9"/>
      <name val="DINPro-Regular"/>
      <family val="3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DINPro-Regular"/>
      <family val="3"/>
    </font>
    <font>
      <b/>
      <sz val="9"/>
      <color theme="0"/>
      <name val="Encode Sans"/>
    </font>
    <font>
      <i/>
      <sz val="9"/>
      <color theme="0"/>
      <name val="Calibri"/>
      <family val="2"/>
    </font>
    <font>
      <sz val="9"/>
      <color theme="0"/>
      <name val="Calibri"/>
      <family val="2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/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/>
      <diagonal/>
    </border>
    <border>
      <left/>
      <right style="thin">
        <color theme="0" tint="-0.499984740745262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217">
    <xf numFmtId="0" fontId="0" fillId="0" borderId="0"/>
    <xf numFmtId="43" fontId="2" fillId="0" borderId="0" applyFont="0" applyFill="0" applyBorder="0" applyAlignment="0" applyProtection="0"/>
    <xf numFmtId="37" fontId="4" fillId="0" borderId="0"/>
    <xf numFmtId="0" fontId="5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5">
    <xf numFmtId="0" fontId="0" fillId="0" borderId="0" xfId="0"/>
    <xf numFmtId="0" fontId="6" fillId="0" borderId="0" xfId="3" applyFont="1" applyBorder="1"/>
    <xf numFmtId="0" fontId="7" fillId="0" borderId="0" xfId="3" applyFont="1" applyBorder="1"/>
    <xf numFmtId="0" fontId="7" fillId="0" borderId="0" xfId="3" applyFont="1" applyFill="1" applyBorder="1"/>
    <xf numFmtId="0" fontId="3" fillId="0" borderId="0" xfId="3" applyFont="1" applyBorder="1"/>
    <xf numFmtId="0" fontId="6" fillId="0" borderId="0" xfId="3" applyFont="1" applyFill="1" applyBorder="1"/>
    <xf numFmtId="0" fontId="12" fillId="0" borderId="0" xfId="3" applyFont="1" applyBorder="1" applyAlignment="1">
      <alignment horizontal="center"/>
    </xf>
    <xf numFmtId="43" fontId="12" fillId="2" borderId="0" xfId="1" applyFont="1" applyFill="1" applyBorder="1"/>
    <xf numFmtId="3" fontId="12" fillId="2" borderId="0" xfId="2" applyNumberFormat="1" applyFont="1" applyFill="1" applyBorder="1"/>
    <xf numFmtId="0" fontId="0" fillId="0" borderId="0" xfId="0" applyFill="1"/>
    <xf numFmtId="0" fontId="12" fillId="0" borderId="0" xfId="3" applyFont="1" applyFill="1" applyBorder="1" applyAlignment="1">
      <alignment horizontal="center"/>
    </xf>
    <xf numFmtId="0" fontId="14" fillId="2" borderId="0" xfId="3" applyFont="1" applyFill="1"/>
    <xf numFmtId="0" fontId="13" fillId="2" borderId="0" xfId="3" applyFont="1" applyFill="1"/>
    <xf numFmtId="43" fontId="13" fillId="0" borderId="0" xfId="56" applyFont="1" applyFill="1"/>
    <xf numFmtId="3" fontId="12" fillId="2" borderId="4" xfId="2" applyNumberFormat="1" applyFont="1" applyFill="1" applyBorder="1"/>
    <xf numFmtId="0" fontId="0" fillId="0" borderId="0" xfId="0" applyBorder="1"/>
    <xf numFmtId="0" fontId="0" fillId="0" borderId="0" xfId="0" applyFill="1" applyBorder="1"/>
    <xf numFmtId="0" fontId="15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center"/>
    </xf>
    <xf numFmtId="3" fontId="7" fillId="0" borderId="0" xfId="3" applyNumberFormat="1" applyFont="1" applyFill="1" applyBorder="1"/>
    <xf numFmtId="0" fontId="3" fillId="0" borderId="0" xfId="3" applyFont="1" applyFill="1" applyBorder="1"/>
    <xf numFmtId="3" fontId="12" fillId="2" borderId="16" xfId="2" applyNumberFormat="1" applyFont="1" applyFill="1" applyBorder="1"/>
    <xf numFmtId="0" fontId="0" fillId="0" borderId="4" xfId="0" applyBorder="1"/>
    <xf numFmtId="0" fontId="14" fillId="2" borderId="4" xfId="3" applyFont="1" applyFill="1" applyBorder="1"/>
    <xf numFmtId="0" fontId="14" fillId="2" borderId="0" xfId="3" applyFont="1" applyFill="1" applyBorder="1"/>
    <xf numFmtId="0" fontId="16" fillId="5" borderId="8" xfId="0" applyFont="1" applyFill="1" applyBorder="1" applyAlignment="1" applyProtection="1">
      <alignment horizontal="center" vertical="center" wrapText="1"/>
    </xf>
    <xf numFmtId="168" fontId="16" fillId="5" borderId="0" xfId="215" applyNumberFormat="1" applyFont="1" applyFill="1" applyBorder="1" applyAlignment="1" applyProtection="1">
      <alignment horizontal="center" vertical="center" wrapText="1"/>
    </xf>
    <xf numFmtId="168" fontId="16" fillId="5" borderId="4" xfId="215" applyNumberFormat="1" applyFont="1" applyFill="1" applyBorder="1" applyAlignment="1" applyProtection="1">
      <alignment horizontal="center" vertical="center" wrapText="1"/>
    </xf>
    <xf numFmtId="0" fontId="17" fillId="0" borderId="0" xfId="3" applyFont="1" applyFill="1" applyBorder="1"/>
    <xf numFmtId="0" fontId="18" fillId="0" borderId="0" xfId="3" applyFont="1" applyFill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9" fillId="0" borderId="0" xfId="3" applyFont="1" applyFill="1" applyBorder="1"/>
    <xf numFmtId="0" fontId="19" fillId="0" borderId="0" xfId="3" applyFont="1" applyBorder="1"/>
    <xf numFmtId="49" fontId="20" fillId="0" borderId="1" xfId="1" applyNumberFormat="1" applyFont="1" applyFill="1" applyBorder="1" applyAlignment="1">
      <alignment horizontal="center" vertical="center"/>
    </xf>
    <xf numFmtId="43" fontId="20" fillId="0" borderId="2" xfId="1" applyFont="1" applyFill="1" applyBorder="1" applyAlignment="1">
      <alignment vertical="center"/>
    </xf>
    <xf numFmtId="3" fontId="20" fillId="0" borderId="5" xfId="3" applyNumberFormat="1" applyFont="1" applyFill="1" applyBorder="1" applyAlignment="1">
      <alignment vertical="center"/>
    </xf>
    <xf numFmtId="3" fontId="20" fillId="0" borderId="13" xfId="3" applyNumberFormat="1" applyFont="1" applyFill="1" applyBorder="1" applyAlignment="1">
      <alignment vertical="center"/>
    </xf>
    <xf numFmtId="3" fontId="20" fillId="0" borderId="3" xfId="3" applyNumberFormat="1" applyFont="1" applyFill="1" applyBorder="1" applyAlignment="1">
      <alignment vertical="center"/>
    </xf>
    <xf numFmtId="3" fontId="20" fillId="0" borderId="11" xfId="3" applyNumberFormat="1" applyFont="1" applyFill="1" applyBorder="1" applyAlignment="1">
      <alignment vertical="center"/>
    </xf>
    <xf numFmtId="3" fontId="20" fillId="0" borderId="6" xfId="3" applyNumberFormat="1" applyFont="1" applyFill="1" applyBorder="1" applyAlignment="1">
      <alignment vertical="center"/>
    </xf>
    <xf numFmtId="3" fontId="20" fillId="0" borderId="20" xfId="3" applyNumberFormat="1" applyFont="1" applyFill="1" applyBorder="1" applyAlignment="1">
      <alignment vertical="center"/>
    </xf>
    <xf numFmtId="3" fontId="20" fillId="0" borderId="40" xfId="3" applyNumberFormat="1" applyFont="1" applyFill="1" applyBorder="1" applyAlignment="1">
      <alignment vertical="center"/>
    </xf>
    <xf numFmtId="3" fontId="20" fillId="0" borderId="39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20" fillId="0" borderId="0" xfId="3" applyFont="1" applyBorder="1" applyAlignment="1">
      <alignment vertical="center"/>
    </xf>
    <xf numFmtId="49" fontId="20" fillId="6" borderId="1" xfId="1" applyNumberFormat="1" applyFont="1" applyFill="1" applyBorder="1" applyAlignment="1">
      <alignment horizontal="center"/>
    </xf>
    <xf numFmtId="43" fontId="20" fillId="6" borderId="2" xfId="1" applyFont="1" applyFill="1" applyBorder="1"/>
    <xf numFmtId="3" fontId="20" fillId="6" borderId="9" xfId="3" applyNumberFormat="1" applyFont="1" applyFill="1" applyBorder="1"/>
    <xf numFmtId="3" fontId="20" fillId="6" borderId="12" xfId="3" applyNumberFormat="1" applyFont="1" applyFill="1" applyBorder="1"/>
    <xf numFmtId="3" fontId="20" fillId="6" borderId="3" xfId="3" applyNumberFormat="1" applyFont="1" applyFill="1" applyBorder="1"/>
    <xf numFmtId="3" fontId="20" fillId="6" borderId="11" xfId="3" applyNumberFormat="1" applyFont="1" applyFill="1" applyBorder="1"/>
    <xf numFmtId="3" fontId="20" fillId="6" borderId="6" xfId="3" applyNumberFormat="1" applyFont="1" applyFill="1" applyBorder="1"/>
    <xf numFmtId="3" fontId="20" fillId="6" borderId="13" xfId="3" applyNumberFormat="1" applyFont="1" applyFill="1" applyBorder="1"/>
    <xf numFmtId="3" fontId="20" fillId="6" borderId="35" xfId="3" applyNumberFormat="1" applyFont="1" applyFill="1" applyBorder="1"/>
    <xf numFmtId="3" fontId="20" fillId="6" borderId="39" xfId="3" applyNumberFormat="1" applyFont="1" applyFill="1" applyBorder="1"/>
    <xf numFmtId="0" fontId="20" fillId="0" borderId="0" xfId="3" applyFont="1" applyFill="1" applyBorder="1"/>
    <xf numFmtId="0" fontId="20" fillId="0" borderId="0" xfId="3" applyFont="1" applyBorder="1"/>
    <xf numFmtId="3" fontId="20" fillId="6" borderId="37" xfId="3" applyNumberFormat="1" applyFont="1" applyFill="1" applyBorder="1"/>
    <xf numFmtId="3" fontId="21" fillId="0" borderId="39" xfId="3" applyNumberFormat="1" applyFont="1" applyFill="1" applyBorder="1"/>
    <xf numFmtId="3" fontId="20" fillId="0" borderId="0" xfId="3" applyNumberFormat="1" applyFont="1" applyFill="1" applyBorder="1"/>
    <xf numFmtId="3" fontId="20" fillId="6" borderId="9" xfId="3" applyNumberFormat="1" applyFont="1" applyFill="1" applyBorder="1" applyAlignment="1">
      <alignment vertical="center"/>
    </xf>
    <xf numFmtId="3" fontId="20" fillId="6" borderId="12" xfId="3" applyNumberFormat="1" applyFont="1" applyFill="1" applyBorder="1" applyAlignment="1">
      <alignment vertical="center"/>
    </xf>
    <xf numFmtId="3" fontId="20" fillId="6" borderId="3" xfId="3" applyNumberFormat="1" applyFont="1" applyFill="1" applyBorder="1" applyAlignment="1">
      <alignment vertical="center"/>
    </xf>
    <xf numFmtId="3" fontId="20" fillId="6" borderId="11" xfId="3" applyNumberFormat="1" applyFont="1" applyFill="1" applyBorder="1" applyAlignment="1">
      <alignment vertical="center"/>
    </xf>
    <xf numFmtId="3" fontId="20" fillId="6" borderId="37" xfId="3" applyNumberFormat="1" applyFont="1" applyFill="1" applyBorder="1" applyAlignment="1">
      <alignment vertical="center"/>
    </xf>
    <xf numFmtId="3" fontId="20" fillId="6" borderId="39" xfId="3" applyNumberFormat="1" applyFont="1" applyFill="1" applyBorder="1" applyAlignment="1">
      <alignment vertical="center"/>
    </xf>
    <xf numFmtId="3" fontId="20" fillId="0" borderId="9" xfId="3" applyNumberFormat="1" applyFont="1" applyFill="1" applyBorder="1" applyAlignment="1">
      <alignment vertical="center"/>
    </xf>
    <xf numFmtId="3" fontId="20" fillId="0" borderId="12" xfId="3" applyNumberFormat="1" applyFont="1" applyFill="1" applyBorder="1" applyAlignment="1">
      <alignment vertical="center"/>
    </xf>
    <xf numFmtId="3" fontId="20" fillId="0" borderId="37" xfId="3" applyNumberFormat="1" applyFont="1" applyFill="1" applyBorder="1" applyAlignment="1">
      <alignment vertical="center"/>
    </xf>
    <xf numFmtId="3" fontId="20" fillId="0" borderId="9" xfId="3" applyNumberFormat="1" applyFont="1" applyFill="1" applyBorder="1"/>
    <xf numFmtId="3" fontId="20" fillId="0" borderId="12" xfId="3" applyNumberFormat="1" applyFont="1" applyFill="1" applyBorder="1"/>
    <xf numFmtId="3" fontId="20" fillId="0" borderId="3" xfId="3" applyNumberFormat="1" applyFont="1" applyFill="1" applyBorder="1"/>
    <xf numFmtId="3" fontId="20" fillId="0" borderId="11" xfId="3" applyNumberFormat="1" applyFont="1" applyFill="1" applyBorder="1"/>
    <xf numFmtId="3" fontId="20" fillId="0" borderId="37" xfId="3" applyNumberFormat="1" applyFont="1" applyFill="1" applyBorder="1"/>
    <xf numFmtId="3" fontId="20" fillId="0" borderId="39" xfId="3" applyNumberFormat="1" applyFont="1" applyFill="1" applyBorder="1"/>
    <xf numFmtId="49" fontId="20" fillId="0" borderId="1" xfId="1" applyNumberFormat="1" applyFont="1" applyFill="1" applyBorder="1" applyAlignment="1">
      <alignment horizontal="center"/>
    </xf>
    <xf numFmtId="43" fontId="20" fillId="0" borderId="2" xfId="1" applyFont="1" applyFill="1" applyBorder="1"/>
    <xf numFmtId="0" fontId="22" fillId="0" borderId="0" xfId="3" applyFont="1" applyFill="1" applyBorder="1"/>
    <xf numFmtId="0" fontId="22" fillId="0" borderId="0" xfId="3" applyFont="1" applyBorder="1"/>
    <xf numFmtId="43" fontId="19" fillId="0" borderId="2" xfId="1" applyFont="1" applyFill="1" applyBorder="1"/>
    <xf numFmtId="43" fontId="22" fillId="0" borderId="2" xfId="1" applyFont="1" applyFill="1" applyBorder="1"/>
    <xf numFmtId="43" fontId="20" fillId="0" borderId="2" xfId="1" applyFont="1" applyFill="1" applyBorder="1" applyAlignment="1">
      <alignment horizontal="left" vertical="center" wrapText="1"/>
    </xf>
    <xf numFmtId="3" fontId="20" fillId="0" borderId="15" xfId="3" applyNumberFormat="1" applyFont="1" applyFill="1" applyBorder="1" applyAlignment="1">
      <alignment vertical="center"/>
    </xf>
    <xf numFmtId="3" fontId="20" fillId="0" borderId="32" xfId="3" applyNumberFormat="1" applyFont="1" applyFill="1" applyBorder="1" applyAlignment="1">
      <alignment vertical="center"/>
    </xf>
    <xf numFmtId="3" fontId="20" fillId="0" borderId="33" xfId="3" applyNumberFormat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horizontal="center"/>
    </xf>
    <xf numFmtId="43" fontId="20" fillId="0" borderId="0" xfId="1" applyFont="1" applyFill="1" applyBorder="1"/>
    <xf numFmtId="3" fontId="20" fillId="0" borderId="14" xfId="3" applyNumberFormat="1" applyFont="1" applyFill="1" applyBorder="1"/>
    <xf numFmtId="3" fontId="20" fillId="0" borderId="10" xfId="3" applyNumberFormat="1" applyFont="1" applyFill="1" applyBorder="1"/>
    <xf numFmtId="3" fontId="20" fillId="0" borderId="17" xfId="3" applyNumberFormat="1" applyFont="1" applyFill="1" applyBorder="1"/>
    <xf numFmtId="3" fontId="20" fillId="0" borderId="27" xfId="3" applyNumberFormat="1" applyFont="1" applyFill="1" applyBorder="1"/>
    <xf numFmtId="3" fontId="20" fillId="0" borderId="26" xfId="3" applyNumberFormat="1" applyFont="1" applyFill="1" applyBorder="1"/>
    <xf numFmtId="3" fontId="20" fillId="0" borderId="36" xfId="3" applyNumberFormat="1" applyFont="1" applyFill="1" applyBorder="1"/>
    <xf numFmtId="3" fontId="20" fillId="0" borderId="25" xfId="3" applyNumberFormat="1" applyFont="1" applyFill="1" applyBorder="1"/>
    <xf numFmtId="3" fontId="20" fillId="0" borderId="28" xfId="3" applyNumberFormat="1" applyFont="1" applyFill="1" applyBorder="1"/>
    <xf numFmtId="3" fontId="20" fillId="0" borderId="38" xfId="3" applyNumberFormat="1" applyFont="1" applyFill="1" applyBorder="1"/>
    <xf numFmtId="3" fontId="20" fillId="0" borderId="41" xfId="3" applyNumberFormat="1" applyFont="1" applyFill="1" applyBorder="1"/>
    <xf numFmtId="3" fontId="20" fillId="0" borderId="19" xfId="3" applyNumberFormat="1" applyFont="1" applyFill="1" applyBorder="1" applyAlignment="1">
      <alignment vertical="center"/>
    </xf>
    <xf numFmtId="3" fontId="20" fillId="0" borderId="21" xfId="3" applyNumberFormat="1" applyFont="1" applyFill="1" applyBorder="1" applyAlignment="1">
      <alignment vertical="center"/>
    </xf>
    <xf numFmtId="3" fontId="20" fillId="0" borderId="35" xfId="3" applyNumberFormat="1" applyFont="1" applyFill="1" applyBorder="1" applyAlignment="1">
      <alignment vertical="center"/>
    </xf>
    <xf numFmtId="0" fontId="21" fillId="0" borderId="0" xfId="3" applyFont="1" applyFill="1" applyBorder="1"/>
    <xf numFmtId="0" fontId="21" fillId="0" borderId="39" xfId="0" applyFont="1" applyFill="1" applyBorder="1" applyAlignment="1">
      <alignment horizontal="center"/>
    </xf>
    <xf numFmtId="0" fontId="19" fillId="0" borderId="0" xfId="3" applyFont="1" applyFill="1" applyBorder="1" applyAlignment="1">
      <alignment vertical="center"/>
    </xf>
    <xf numFmtId="49" fontId="19" fillId="0" borderId="1" xfId="1" applyNumberFormat="1" applyFont="1" applyFill="1" applyBorder="1" applyAlignment="1">
      <alignment horizontal="center"/>
    </xf>
    <xf numFmtId="3" fontId="19" fillId="0" borderId="22" xfId="3" applyNumberFormat="1" applyFont="1" applyFill="1" applyBorder="1"/>
    <xf numFmtId="3" fontId="19" fillId="0" borderId="25" xfId="3" applyNumberFormat="1" applyFont="1" applyFill="1" applyBorder="1"/>
    <xf numFmtId="3" fontId="19" fillId="0" borderId="26" xfId="3" applyNumberFormat="1" applyFont="1" applyFill="1" applyBorder="1"/>
    <xf numFmtId="3" fontId="19" fillId="0" borderId="18" xfId="3" applyNumberFormat="1" applyFont="1" applyFill="1" applyBorder="1"/>
    <xf numFmtId="3" fontId="19" fillId="0" borderId="36" xfId="3" applyNumberFormat="1" applyFont="1" applyFill="1" applyBorder="1"/>
    <xf numFmtId="3" fontId="19" fillId="0" borderId="39" xfId="3" applyNumberFormat="1" applyFont="1" applyFill="1" applyBorder="1"/>
    <xf numFmtId="3" fontId="19" fillId="0" borderId="23" xfId="3" applyNumberFormat="1" applyFont="1" applyFill="1" applyBorder="1"/>
    <xf numFmtId="3" fontId="19" fillId="0" borderId="24" xfId="3" applyNumberFormat="1" applyFont="1" applyFill="1" applyBorder="1"/>
    <xf numFmtId="3" fontId="19" fillId="0" borderId="19" xfId="3" applyNumberFormat="1" applyFont="1" applyFill="1" applyBorder="1"/>
    <xf numFmtId="3" fontId="19" fillId="0" borderId="21" xfId="3" applyNumberFormat="1" applyFont="1" applyFill="1" applyBorder="1"/>
    <xf numFmtId="3" fontId="19" fillId="0" borderId="35" xfId="3" applyNumberFormat="1" applyFont="1" applyFill="1" applyBorder="1"/>
    <xf numFmtId="49" fontId="19" fillId="6" borderId="1" xfId="1" applyNumberFormat="1" applyFont="1" applyFill="1" applyBorder="1" applyAlignment="1">
      <alignment horizontal="center"/>
    </xf>
    <xf numFmtId="3" fontId="19" fillId="0" borderId="9" xfId="3" applyNumberFormat="1" applyFont="1" applyFill="1" applyBorder="1"/>
    <xf numFmtId="3" fontId="19" fillId="0" borderId="12" xfId="3" applyNumberFormat="1" applyFont="1" applyFill="1" applyBorder="1"/>
    <xf numFmtId="3" fontId="19" fillId="0" borderId="3" xfId="3" applyNumberFormat="1" applyFont="1" applyFill="1" applyBorder="1"/>
    <xf numFmtId="3" fontId="19" fillId="0" borderId="11" xfId="3" applyNumberFormat="1" applyFont="1" applyFill="1" applyBorder="1"/>
    <xf numFmtId="3" fontId="19" fillId="0" borderId="37" xfId="3" applyNumberFormat="1" applyFont="1" applyFill="1" applyBorder="1"/>
    <xf numFmtId="49" fontId="22" fillId="6" borderId="1" xfId="1" applyNumberFormat="1" applyFont="1" applyFill="1" applyBorder="1" applyAlignment="1">
      <alignment horizontal="center"/>
    </xf>
    <xf numFmtId="43" fontId="19" fillId="0" borderId="2" xfId="1" applyFont="1" applyFill="1" applyBorder="1" applyAlignment="1">
      <alignment horizontal="left"/>
    </xf>
    <xf numFmtId="49" fontId="22" fillId="6" borderId="1" xfId="1" applyNumberFormat="1" applyFont="1" applyFill="1" applyBorder="1" applyAlignment="1">
      <alignment horizontal="center" vertical="center"/>
    </xf>
    <xf numFmtId="43" fontId="20" fillId="6" borderId="2" xfId="1" applyFont="1" applyFill="1" applyBorder="1" applyAlignment="1">
      <alignment vertical="center" wrapText="1"/>
    </xf>
    <xf numFmtId="0" fontId="22" fillId="0" borderId="0" xfId="3" applyFont="1" applyFill="1" applyBorder="1" applyAlignment="1">
      <alignment vertical="center"/>
    </xf>
    <xf numFmtId="0" fontId="22" fillId="0" borderId="0" xfId="3" applyFont="1" applyBorder="1" applyAlignment="1">
      <alignment vertical="center"/>
    </xf>
    <xf numFmtId="43" fontId="22" fillId="6" borderId="2" xfId="1" applyFont="1" applyFill="1" applyBorder="1"/>
    <xf numFmtId="3" fontId="22" fillId="6" borderId="9" xfId="3" applyNumberFormat="1" applyFont="1" applyFill="1" applyBorder="1"/>
    <xf numFmtId="3" fontId="22" fillId="6" borderId="12" xfId="3" applyNumberFormat="1" applyFont="1" applyFill="1" applyBorder="1"/>
    <xf numFmtId="3" fontId="22" fillId="6" borderId="3" xfId="3" applyNumberFormat="1" applyFont="1" applyFill="1" applyBorder="1"/>
    <xf numFmtId="3" fontId="22" fillId="6" borderId="11" xfId="3" applyNumberFormat="1" applyFont="1" applyFill="1" applyBorder="1"/>
    <xf numFmtId="3" fontId="22" fillId="6" borderId="37" xfId="3" applyNumberFormat="1" applyFont="1" applyFill="1" applyBorder="1"/>
    <xf numFmtId="3" fontId="22" fillId="6" borderId="39" xfId="3" applyNumberFormat="1" applyFont="1" applyFill="1" applyBorder="1"/>
    <xf numFmtId="3" fontId="22" fillId="0" borderId="9" xfId="3" applyNumberFormat="1" applyFont="1" applyFill="1" applyBorder="1"/>
    <xf numFmtId="3" fontId="22" fillId="0" borderId="12" xfId="3" applyNumberFormat="1" applyFont="1" applyFill="1" applyBorder="1"/>
    <xf numFmtId="3" fontId="22" fillId="0" borderId="3" xfId="3" applyNumberFormat="1" applyFont="1" applyFill="1" applyBorder="1"/>
    <xf numFmtId="3" fontId="22" fillId="0" borderId="11" xfId="3" applyNumberFormat="1" applyFont="1" applyFill="1" applyBorder="1"/>
    <xf numFmtId="3" fontId="22" fillId="0" borderId="37" xfId="3" applyNumberFormat="1" applyFont="1" applyFill="1" applyBorder="1"/>
    <xf numFmtId="3" fontId="22" fillId="0" borderId="39" xfId="3" applyNumberFormat="1" applyFont="1" applyFill="1" applyBorder="1"/>
    <xf numFmtId="49" fontId="22" fillId="0" borderId="1" xfId="1" applyNumberFormat="1" applyFont="1" applyFill="1" applyBorder="1" applyAlignment="1">
      <alignment horizontal="center"/>
    </xf>
    <xf numFmtId="49" fontId="22" fillId="0" borderId="1" xfId="1" applyNumberFormat="1" applyFont="1" applyFill="1" applyBorder="1" applyAlignment="1">
      <alignment horizontal="center" vertical="center" wrapText="1"/>
    </xf>
    <xf numFmtId="43" fontId="22" fillId="0" borderId="2" xfId="1" applyFont="1" applyFill="1" applyBorder="1" applyAlignment="1">
      <alignment horizontal="left" vertical="center" wrapText="1" indent="1"/>
    </xf>
    <xf numFmtId="3" fontId="19" fillId="0" borderId="13" xfId="3" applyNumberFormat="1" applyFont="1" applyFill="1" applyBorder="1"/>
    <xf numFmtId="43" fontId="20" fillId="0" borderId="2" xfId="1" applyFont="1" applyFill="1" applyBorder="1" applyAlignment="1">
      <alignment horizontal="left" vertical="center" wrapText="1" indent="1"/>
    </xf>
    <xf numFmtId="3" fontId="19" fillId="0" borderId="29" xfId="3" applyNumberFormat="1" applyFont="1" applyFill="1" applyBorder="1"/>
    <xf numFmtId="3" fontId="19" fillId="0" borderId="30" xfId="3" applyNumberFormat="1" applyFont="1" applyFill="1" applyBorder="1"/>
    <xf numFmtId="3" fontId="19" fillId="0" borderId="31" xfId="3" applyNumberFormat="1" applyFont="1" applyFill="1" applyBorder="1"/>
    <xf numFmtId="43" fontId="19" fillId="0" borderId="2" xfId="1" applyFont="1" applyFill="1" applyBorder="1" applyAlignment="1">
      <alignment horizontal="left" indent="1"/>
    </xf>
    <xf numFmtId="3" fontId="19" fillId="0" borderId="34" xfId="3" applyNumberFormat="1" applyFont="1" applyFill="1" applyBorder="1"/>
    <xf numFmtId="43" fontId="19" fillId="0" borderId="2" xfId="1" applyFont="1" applyFill="1" applyBorder="1" applyAlignment="1">
      <alignment horizontal="left" indent="2"/>
    </xf>
    <xf numFmtId="43" fontId="22" fillId="0" borderId="2" xfId="1" applyFont="1" applyFill="1" applyBorder="1" applyAlignment="1">
      <alignment horizontal="left" indent="2"/>
    </xf>
    <xf numFmtId="3" fontId="19" fillId="0" borderId="0" xfId="3" applyNumberFormat="1" applyFont="1" applyFill="1" applyBorder="1"/>
    <xf numFmtId="0" fontId="19" fillId="4" borderId="0" xfId="3" applyFont="1" applyFill="1" applyBorder="1"/>
    <xf numFmtId="4" fontId="19" fillId="0" borderId="0" xfId="3" applyNumberFormat="1" applyFont="1" applyFill="1" applyBorder="1"/>
    <xf numFmtId="43" fontId="19" fillId="0" borderId="2" xfId="1" applyFont="1" applyFill="1" applyBorder="1" applyAlignment="1">
      <alignment horizontal="left" vertical="top" indent="2"/>
    </xf>
    <xf numFmtId="49" fontId="19" fillId="0" borderId="1" xfId="1" applyNumberFormat="1" applyFont="1" applyFill="1" applyBorder="1" applyAlignment="1">
      <alignment horizontal="center" vertical="top"/>
    </xf>
    <xf numFmtId="43" fontId="22" fillId="0" borderId="2" xfId="1" applyFont="1" applyFill="1" applyBorder="1" applyAlignment="1">
      <alignment horizontal="left" vertical="top" indent="2"/>
    </xf>
    <xf numFmtId="43" fontId="19" fillId="0" borderId="7" xfId="1" applyFont="1" applyFill="1" applyBorder="1" applyAlignment="1">
      <alignment horizontal="left" vertical="top" indent="2"/>
    </xf>
    <xf numFmtId="43" fontId="22" fillId="0" borderId="7" xfId="1" applyFont="1" applyFill="1" applyBorder="1" applyAlignment="1">
      <alignment horizontal="left" indent="2"/>
    </xf>
    <xf numFmtId="3" fontId="22" fillId="0" borderId="42" xfId="3" applyNumberFormat="1" applyFont="1" applyFill="1" applyBorder="1"/>
    <xf numFmtId="3" fontId="19" fillId="0" borderId="42" xfId="3" applyNumberFormat="1" applyFont="1" applyFill="1" applyBorder="1"/>
    <xf numFmtId="3" fontId="22" fillId="0" borderId="19" xfId="3" applyNumberFormat="1" applyFont="1" applyFill="1" applyBorder="1"/>
    <xf numFmtId="3" fontId="19" fillId="0" borderId="43" xfId="3" applyNumberFormat="1" applyFont="1" applyFill="1" applyBorder="1"/>
    <xf numFmtId="3" fontId="19" fillId="0" borderId="44" xfId="3" applyNumberFormat="1" applyFont="1" applyFill="1" applyBorder="1"/>
    <xf numFmtId="43" fontId="19" fillId="0" borderId="7" xfId="1" applyFont="1" applyFill="1" applyBorder="1"/>
    <xf numFmtId="43" fontId="22" fillId="0" borderId="7" xfId="1" applyFont="1" applyFill="1" applyBorder="1" applyAlignment="1">
      <alignment horizontal="left" vertical="top" indent="2"/>
    </xf>
    <xf numFmtId="43" fontId="22" fillId="0" borderId="7" xfId="1" applyFont="1" applyFill="1" applyBorder="1" applyAlignment="1">
      <alignment horizontal="left" vertical="center" indent="2"/>
    </xf>
    <xf numFmtId="3" fontId="22" fillId="0" borderId="12" xfId="3" applyNumberFormat="1" applyFont="1" applyFill="1" applyBorder="1" applyAlignment="1">
      <alignment vertical="center"/>
    </xf>
    <xf numFmtId="3" fontId="22" fillId="0" borderId="3" xfId="3" applyNumberFormat="1" applyFont="1" applyFill="1" applyBorder="1" applyAlignment="1">
      <alignment vertical="center"/>
    </xf>
    <xf numFmtId="3" fontId="22" fillId="0" borderId="18" xfId="3" applyNumberFormat="1" applyFont="1" applyFill="1" applyBorder="1" applyAlignment="1">
      <alignment vertical="center"/>
    </xf>
    <xf numFmtId="3" fontId="22" fillId="0" borderId="11" xfId="3" applyNumberFormat="1" applyFont="1" applyFill="1" applyBorder="1" applyAlignment="1">
      <alignment vertical="center"/>
    </xf>
    <xf numFmtId="3" fontId="22" fillId="0" borderId="25" xfId="3" applyNumberFormat="1" applyFont="1" applyFill="1" applyBorder="1" applyAlignment="1">
      <alignment vertical="center"/>
    </xf>
    <xf numFmtId="3" fontId="20" fillId="0" borderId="44" xfId="3" applyNumberFormat="1" applyFont="1" applyFill="1" applyBorder="1" applyAlignment="1">
      <alignment vertical="center"/>
    </xf>
    <xf numFmtId="3" fontId="20" fillId="6" borderId="45" xfId="3" applyNumberFormat="1" applyFont="1" applyFill="1" applyBorder="1"/>
    <xf numFmtId="3" fontId="19" fillId="0" borderId="46" xfId="3" applyNumberFormat="1" applyFont="1" applyFill="1" applyBorder="1"/>
    <xf numFmtId="3" fontId="19" fillId="0" borderId="47" xfId="3" applyNumberFormat="1" applyFont="1" applyFill="1" applyBorder="1"/>
    <xf numFmtId="3" fontId="20" fillId="6" borderId="48" xfId="3" applyNumberFormat="1" applyFont="1" applyFill="1" applyBorder="1"/>
    <xf numFmtId="3" fontId="19" fillId="0" borderId="48" xfId="3" applyNumberFormat="1" applyFont="1" applyFill="1" applyBorder="1"/>
    <xf numFmtId="3" fontId="20" fillId="6" borderId="48" xfId="3" applyNumberFormat="1" applyFont="1" applyFill="1" applyBorder="1" applyAlignment="1">
      <alignment vertical="center"/>
    </xf>
    <xf numFmtId="3" fontId="20" fillId="0" borderId="48" xfId="3" applyNumberFormat="1" applyFont="1" applyFill="1" applyBorder="1" applyAlignment="1">
      <alignment vertical="center"/>
    </xf>
    <xf numFmtId="3" fontId="22" fillId="6" borderId="48" xfId="3" applyNumberFormat="1" applyFont="1" applyFill="1" applyBorder="1"/>
    <xf numFmtId="3" fontId="22" fillId="0" borderId="48" xfId="3" applyNumberFormat="1" applyFont="1" applyFill="1" applyBorder="1"/>
    <xf numFmtId="3" fontId="20" fillId="0" borderId="48" xfId="3" applyNumberFormat="1" applyFont="1" applyFill="1" applyBorder="1"/>
    <xf numFmtId="0" fontId="0" fillId="0" borderId="0" xfId="0" applyFill="1" applyBorder="1" applyAlignment="1">
      <alignment horizontal="center"/>
    </xf>
  </cellXfs>
  <cellStyles count="217">
    <cellStyle name="=C:\WINNT\SYSTEM32\COMMAND.COM" xfId="4"/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 2" xfId="17"/>
    <cellStyle name="Euro 20" xfId="18"/>
    <cellStyle name="Euro 21" xfId="19"/>
    <cellStyle name="Euro 22" xfId="20"/>
    <cellStyle name="Euro 23" xfId="21"/>
    <cellStyle name="Euro 24" xfId="22"/>
    <cellStyle name="Euro 25" xfId="23"/>
    <cellStyle name="Euro 25 2" xfId="24"/>
    <cellStyle name="Euro 25 3" xfId="25"/>
    <cellStyle name="Euro 25 4" xfId="26"/>
    <cellStyle name="Euro 3" xfId="27"/>
    <cellStyle name="Euro 3 2" xfId="28"/>
    <cellStyle name="Euro 4" xfId="29"/>
    <cellStyle name="Euro 4 2" xfId="30"/>
    <cellStyle name="Euro 5" xfId="31"/>
    <cellStyle name="Euro 5 2" xfId="32"/>
    <cellStyle name="Euro 5 3" xfId="33"/>
    <cellStyle name="Euro 5 3 2" xfId="34"/>
    <cellStyle name="Euro 5 3 2 2" xfId="35"/>
    <cellStyle name="Euro 5 3 2 3" xfId="36"/>
    <cellStyle name="Euro 5 3 2 4" xfId="37"/>
    <cellStyle name="Euro 6" xfId="38"/>
    <cellStyle name="Euro 7" xfId="39"/>
    <cellStyle name="Euro 7 2" xfId="40"/>
    <cellStyle name="Euro 7 3" xfId="41"/>
    <cellStyle name="Euro 8" xfId="42"/>
    <cellStyle name="Euro 8 2" xfId="43"/>
    <cellStyle name="Euro 8 2 2" xfId="44"/>
    <cellStyle name="Euro 8 2 3" xfId="45"/>
    <cellStyle name="Euro 8 2 4" xfId="46"/>
    <cellStyle name="Euro 9" xfId="47"/>
    <cellStyle name="Euro 9 2" xfId="48"/>
    <cellStyle name="Euro 9 2 2" xfId="49"/>
    <cellStyle name="Euro 9 2 3" xfId="50"/>
    <cellStyle name="Euro 9 2 4" xfId="51"/>
    <cellStyle name="Good" xfId="52"/>
    <cellStyle name="Millares" xfId="215" builtinId="3"/>
    <cellStyle name="Millares 10" xfId="1"/>
    <cellStyle name="Millares 10 2" xfId="216"/>
    <cellStyle name="Millares 11" xfId="53"/>
    <cellStyle name="Millares 12" xfId="54"/>
    <cellStyle name="Millares 2" xfId="55"/>
    <cellStyle name="Millares 2 2" xfId="56"/>
    <cellStyle name="Millares 3" xfId="57"/>
    <cellStyle name="Millares 3 2" xfId="58"/>
    <cellStyle name="Millares 3 2 2" xfId="59"/>
    <cellStyle name="Millares 3 2 2 2" xfId="60"/>
    <cellStyle name="Millares 3 2 2 3" xfId="61"/>
    <cellStyle name="Millares 3 2 2 4" xfId="62"/>
    <cellStyle name="Millares 3 2 3" xfId="63"/>
    <cellStyle name="Millares 3 2 3 2" xfId="64"/>
    <cellStyle name="Millares 3 2 3 3" xfId="65"/>
    <cellStyle name="Millares 3 2 4" xfId="66"/>
    <cellStyle name="Millares 3 3" xfId="67"/>
    <cellStyle name="Millares 3 3 2" xfId="68"/>
    <cellStyle name="Millares 3 3 2 2" xfId="69"/>
    <cellStyle name="Millares 3 3 2 3" xfId="70"/>
    <cellStyle name="Millares 3 3 3" xfId="71"/>
    <cellStyle name="Millares 3 4" xfId="72"/>
    <cellStyle name="Millares 3 4 2" xfId="73"/>
    <cellStyle name="Millares 3 5" xfId="74"/>
    <cellStyle name="Millares 3 6" xfId="75"/>
    <cellStyle name="Millares 3 6 2" xfId="76"/>
    <cellStyle name="Millares 3 6 3" xfId="77"/>
    <cellStyle name="Millares 3 7" xfId="78"/>
    <cellStyle name="Millares 3 8" xfId="79"/>
    <cellStyle name="Millares 4" xfId="80"/>
    <cellStyle name="Millares 4 2" xfId="81"/>
    <cellStyle name="Millares 4 2 2" xfId="82"/>
    <cellStyle name="Millares 4 2 3" xfId="83"/>
    <cellStyle name="Millares 4 2 4" xfId="84"/>
    <cellStyle name="Millares 4 3" xfId="85"/>
    <cellStyle name="Millares 4 3 2" xfId="86"/>
    <cellStyle name="Millares 4 3 3" xfId="87"/>
    <cellStyle name="Millares 4 4" xfId="88"/>
    <cellStyle name="Millares 5" xfId="89"/>
    <cellStyle name="Millares 5 2" xfId="90"/>
    <cellStyle name="Millares 6" xfId="91"/>
    <cellStyle name="Millares 6 2" xfId="92"/>
    <cellStyle name="Millares 6 3" xfId="93"/>
    <cellStyle name="Millares 6 4" xfId="94"/>
    <cellStyle name="Millares 7" xfId="95"/>
    <cellStyle name="Millares 7 2" xfId="96"/>
    <cellStyle name="Millares 7 3" xfId="97"/>
    <cellStyle name="Millares 7 4" xfId="98"/>
    <cellStyle name="Millares 8" xfId="99"/>
    <cellStyle name="Millares 8 2" xfId="100"/>
    <cellStyle name="Millares 9" xfId="101"/>
    <cellStyle name="Millares 9 2" xfId="102"/>
    <cellStyle name="Moneda 10" xfId="103"/>
    <cellStyle name="Moneda 2" xfId="104"/>
    <cellStyle name="Moneda 2 2" xfId="105"/>
    <cellStyle name="Moneda 2 2 2" xfId="106"/>
    <cellStyle name="Moneda 2 2 2 2" xfId="107"/>
    <cellStyle name="Moneda 2 2 2 3" xfId="108"/>
    <cellStyle name="Moneda 2 2 3" xfId="109"/>
    <cellStyle name="Moneda 2 3" xfId="110"/>
    <cellStyle name="Moneda 2 3 2" xfId="111"/>
    <cellStyle name="Moneda 2 4" xfId="112"/>
    <cellStyle name="Moneda 2 5" xfId="113"/>
    <cellStyle name="Moneda 2 5 2" xfId="114"/>
    <cellStyle name="Moneda 2 5 3" xfId="115"/>
    <cellStyle name="Moneda 2 6" xfId="116"/>
    <cellStyle name="Moneda 2 7" xfId="117"/>
    <cellStyle name="Moneda 3" xfId="118"/>
    <cellStyle name="Moneda 3 2" xfId="119"/>
    <cellStyle name="Moneda 3 2 2" xfId="120"/>
    <cellStyle name="Moneda 3 2 2 2" xfId="121"/>
    <cellStyle name="Moneda 3 2 2 3" xfId="122"/>
    <cellStyle name="Moneda 3 2 2 4" xfId="123"/>
    <cellStyle name="Moneda 3 2 3" xfId="124"/>
    <cellStyle name="Moneda 3 2 3 2" xfId="125"/>
    <cellStyle name="Moneda 3 2 3 3" xfId="126"/>
    <cellStyle name="Moneda 3 2 4" xfId="127"/>
    <cellStyle name="Moneda 3 3" xfId="128"/>
    <cellStyle name="Moneda 3 3 2" xfId="129"/>
    <cellStyle name="Moneda 3 3 2 2" xfId="130"/>
    <cellStyle name="Moneda 3 3 2 3" xfId="131"/>
    <cellStyle name="Moneda 3 3 3" xfId="132"/>
    <cellStyle name="Moneda 3 4" xfId="133"/>
    <cellStyle name="Moneda 3 4 2" xfId="134"/>
    <cellStyle name="Moneda 3 5" xfId="135"/>
    <cellStyle name="Moneda 3 5 2" xfId="136"/>
    <cellStyle name="Moneda 3 5 3" xfId="137"/>
    <cellStyle name="Moneda 3 6" xfId="138"/>
    <cellStyle name="Moneda 3 7" xfId="139"/>
    <cellStyle name="Moneda 4" xfId="140"/>
    <cellStyle name="Moneda 4 2" xfId="141"/>
    <cellStyle name="Moneda 4 2 2" xfId="142"/>
    <cellStyle name="Moneda 4 2 3" xfId="143"/>
    <cellStyle name="Moneda 4 2 4" xfId="144"/>
    <cellStyle name="Moneda 4 3" xfId="145"/>
    <cellStyle name="Moneda 4 3 2" xfId="146"/>
    <cellStyle name="Moneda 4 3 3" xfId="147"/>
    <cellStyle name="Moneda 4 4" xfId="148"/>
    <cellStyle name="Moneda 5" xfId="149"/>
    <cellStyle name="Moneda 5 2" xfId="150"/>
    <cellStyle name="Moneda 5 2 2" xfId="151"/>
    <cellStyle name="Moneda 6" xfId="152"/>
    <cellStyle name="Moneda 6 2" xfId="153"/>
    <cellStyle name="Moneda 6 3" xfId="154"/>
    <cellStyle name="Moneda 6 4" xfId="155"/>
    <cellStyle name="Moneda 7" xfId="156"/>
    <cellStyle name="Moneda 7 2" xfId="157"/>
    <cellStyle name="Moneda 7 3" xfId="158"/>
    <cellStyle name="Moneda 7 4" xfId="159"/>
    <cellStyle name="Moneda 8" xfId="160"/>
    <cellStyle name="Moneda 8 2" xfId="161"/>
    <cellStyle name="Moneda 9" xfId="162"/>
    <cellStyle name="Moneda 9 2" xfId="163"/>
    <cellStyle name="Normal" xfId="0" builtinId="0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9" xfId="173"/>
    <cellStyle name="Normal 2" xfId="3"/>
    <cellStyle name="Normal 2 2" xfId="174"/>
    <cellStyle name="Normal 2 2 2" xfId="175"/>
    <cellStyle name="Normal 2 3" xfId="176"/>
    <cellStyle name="Normal 2 4" xfId="177"/>
    <cellStyle name="Normal 20" xfId="178"/>
    <cellStyle name="Normal 21" xfId="179"/>
    <cellStyle name="Normal 22" xfId="180"/>
    <cellStyle name="Normal 23" xfId="181"/>
    <cellStyle name="Normal 24" xfId="182"/>
    <cellStyle name="Normal 25" xfId="183"/>
    <cellStyle name="Normal 26" xfId="184"/>
    <cellStyle name="Normal 27" xfId="185"/>
    <cellStyle name="Normal 28" xfId="186"/>
    <cellStyle name="Normal 29" xfId="187"/>
    <cellStyle name="Normal 3" xfId="188"/>
    <cellStyle name="Normal 3 2" xfId="189"/>
    <cellStyle name="Normal 30" xfId="190"/>
    <cellStyle name="Normal 4" xfId="191"/>
    <cellStyle name="Normal 4 2" xfId="192"/>
    <cellStyle name="Normal 5" xfId="193"/>
    <cellStyle name="Normal 6" xfId="194"/>
    <cellStyle name="Normal 7" xfId="195"/>
    <cellStyle name="Normal 8" xfId="196"/>
    <cellStyle name="Normal 9" xfId="197"/>
    <cellStyle name="Normal_OCT-2000" xfId="2"/>
    <cellStyle name="Porcentaje 2" xfId="198"/>
    <cellStyle name="Porcentaje 3" xfId="199"/>
    <cellStyle name="Porcentual 2" xfId="200"/>
    <cellStyle name="Porcentual 2 2" xfId="201"/>
    <cellStyle name="Porcentual 2 3" xfId="202"/>
    <cellStyle name="Porcentual 2 4" xfId="203"/>
    <cellStyle name="Porcentual 3" xfId="204"/>
    <cellStyle name="Porcentual 5" xfId="205"/>
    <cellStyle name="Porcentual 5 2" xfId="206"/>
    <cellStyle name="Porcentual 5 2 2" xfId="207"/>
    <cellStyle name="Porcentual 5 2 3" xfId="208"/>
    <cellStyle name="Porcentual 5 2 4" xfId="209"/>
    <cellStyle name="Porcentual 6" xfId="210"/>
    <cellStyle name="Porcentual 7" xfId="211"/>
    <cellStyle name="Porcentual 7 2" xfId="212"/>
    <cellStyle name="Porcentual 7 3" xfId="213"/>
    <cellStyle name="Porcentual 7 4" xfId="214"/>
  </cellStyles>
  <dxfs count="0"/>
  <tableStyles count="0" defaultTableStyle="TableStyleMedium2" defaultPivotStyle="PivotStyleLight16"/>
  <colors>
    <mruColors>
      <color rgb="FF0064A7"/>
      <color rgb="FF0042A7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B265"/>
  <sheetViews>
    <sheetView showGridLines="0" tabSelected="1" zoomScaleNormal="100" zoomScaleSheetLayoutView="80" zoomScalePageLayoutView="70" workbookViewId="0">
      <selection activeCell="M582" sqref="M582"/>
    </sheetView>
  </sheetViews>
  <sheetFormatPr baseColWidth="10" defaultColWidth="11.42578125" defaultRowHeight="12" customHeight="1" x14ac:dyDescent="0.25"/>
  <cols>
    <col min="1" max="1" width="13" style="9" customWidth="1"/>
    <col min="2" max="2" width="12.7109375" customWidth="1"/>
    <col min="3" max="3" width="61.5703125" customWidth="1"/>
    <col min="4" max="4" width="13.140625" bestFit="1" customWidth="1"/>
    <col min="5" max="5" width="14.7109375" bestFit="1" customWidth="1"/>
    <col min="6" max="6" width="14" bestFit="1" customWidth="1"/>
    <col min="7" max="7" width="14.5703125" bestFit="1" customWidth="1"/>
    <col min="8" max="8" width="14" bestFit="1" customWidth="1"/>
    <col min="9" max="9" width="14.140625" bestFit="1" customWidth="1"/>
    <col min="10" max="10" width="14.42578125" bestFit="1" customWidth="1"/>
    <col min="11" max="11" width="13.7109375" bestFit="1" customWidth="1"/>
    <col min="12" max="12" width="12.85546875" bestFit="1" customWidth="1"/>
    <col min="13" max="13" width="13" style="22" bestFit="1" customWidth="1"/>
    <col min="14" max="14" width="13.42578125" style="15" bestFit="1" customWidth="1"/>
    <col min="15" max="15" width="14.5703125" style="15" customWidth="1"/>
    <col min="16" max="16" width="15.5703125" customWidth="1"/>
    <col min="17" max="17" width="14.42578125" style="9" bestFit="1" customWidth="1"/>
    <col min="18" max="18" width="11.42578125" style="9" customWidth="1"/>
    <col min="19" max="19" width="15.85546875" style="9" bestFit="1" customWidth="1"/>
    <col min="20" max="548" width="11.42578125" style="9"/>
  </cols>
  <sheetData>
    <row r="1" spans="1:548" s="30" customFormat="1" ht="40.5" customHeight="1" x14ac:dyDescent="0.2">
      <c r="A1" s="25" t="s">
        <v>450</v>
      </c>
      <c r="B1" s="25" t="s">
        <v>32</v>
      </c>
      <c r="C1" s="25" t="s">
        <v>0</v>
      </c>
      <c r="D1" s="26" t="s">
        <v>1</v>
      </c>
      <c r="E1" s="26" t="s">
        <v>238</v>
      </c>
      <c r="F1" s="26" t="s">
        <v>239</v>
      </c>
      <c r="G1" s="26" t="s">
        <v>344</v>
      </c>
      <c r="H1" s="26" t="s">
        <v>345</v>
      </c>
      <c r="I1" s="26" t="s">
        <v>346</v>
      </c>
      <c r="J1" s="26" t="s">
        <v>387</v>
      </c>
      <c r="K1" s="26" t="s">
        <v>420</v>
      </c>
      <c r="L1" s="26" t="s">
        <v>436</v>
      </c>
      <c r="M1" s="27" t="s">
        <v>453</v>
      </c>
      <c r="N1" s="26" t="s">
        <v>460</v>
      </c>
      <c r="O1" s="26" t="s">
        <v>463</v>
      </c>
      <c r="P1" s="26" t="s">
        <v>2</v>
      </c>
      <c r="Q1" s="28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</row>
    <row r="2" spans="1:548" s="1" customFormat="1" ht="5.0999999999999996" customHeight="1" x14ac:dyDescent="0.2">
      <c r="A2" s="10"/>
      <c r="B2" s="6"/>
      <c r="C2" s="7"/>
      <c r="D2" s="14"/>
      <c r="E2" s="8"/>
      <c r="F2" s="8"/>
      <c r="G2" s="21"/>
      <c r="H2" s="8"/>
      <c r="I2" s="8"/>
      <c r="J2" s="8"/>
      <c r="K2" s="8"/>
      <c r="L2" s="8"/>
      <c r="M2" s="14"/>
      <c r="N2" s="8"/>
      <c r="O2" s="8"/>
      <c r="P2" s="8"/>
      <c r="Q2" s="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</row>
    <row r="3" spans="1:548" s="44" customFormat="1" ht="15.75" customHeight="1" x14ac:dyDescent="0.25">
      <c r="A3" s="33"/>
      <c r="B3" s="33"/>
      <c r="C3" s="34" t="s">
        <v>176</v>
      </c>
      <c r="D3" s="35">
        <f t="shared" ref="D3:J3" si="0">D4+D7+D9+D12+D14+D19</f>
        <v>591716373</v>
      </c>
      <c r="E3" s="36">
        <f t="shared" si="0"/>
        <v>469776376</v>
      </c>
      <c r="F3" s="37">
        <f t="shared" si="0"/>
        <v>419344331</v>
      </c>
      <c r="G3" s="38">
        <f t="shared" si="0"/>
        <v>445967153</v>
      </c>
      <c r="H3" s="39">
        <f t="shared" si="0"/>
        <v>444717923</v>
      </c>
      <c r="I3" s="36">
        <f t="shared" si="0"/>
        <v>492821388</v>
      </c>
      <c r="J3" s="37">
        <f t="shared" si="0"/>
        <v>464320885</v>
      </c>
      <c r="K3" s="40">
        <f t="shared" ref="K3" si="1">K4+K7+K9+K12+K14+K19</f>
        <v>506389591</v>
      </c>
      <c r="L3" s="37">
        <f>L4+L7+L9+L12+L14+L19</f>
        <v>435036692</v>
      </c>
      <c r="M3" s="41">
        <f>M4+M7+M9+M12+M14+M19</f>
        <v>461447818</v>
      </c>
      <c r="N3" s="42">
        <f>N4+N7+N9+N12+N14+N19</f>
        <v>429360638</v>
      </c>
      <c r="O3" s="42">
        <f>O4+O7+O9+O12+O14+O19</f>
        <v>469259907</v>
      </c>
      <c r="P3" s="173">
        <f>SUM(D3:O3)</f>
        <v>5630159075</v>
      </c>
      <c r="Q3" s="102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</row>
    <row r="4" spans="1:548" s="56" customFormat="1" ht="11.25" x14ac:dyDescent="0.2">
      <c r="A4" s="45"/>
      <c r="B4" s="45"/>
      <c r="C4" s="46" t="s">
        <v>3</v>
      </c>
      <c r="D4" s="47">
        <f t="shared" ref="D4:J4" si="2">SUM(D5:D6)</f>
        <v>21579040</v>
      </c>
      <c r="E4" s="48">
        <f t="shared" si="2"/>
        <v>28044128</v>
      </c>
      <c r="F4" s="49">
        <f t="shared" si="2"/>
        <v>25578028</v>
      </c>
      <c r="G4" s="50">
        <f t="shared" si="2"/>
        <v>20886544</v>
      </c>
      <c r="H4" s="51">
        <f t="shared" si="2"/>
        <v>21769497</v>
      </c>
      <c r="I4" s="52">
        <f t="shared" si="2"/>
        <v>23295813</v>
      </c>
      <c r="J4" s="49">
        <f t="shared" si="2"/>
        <v>29079372</v>
      </c>
      <c r="K4" s="50">
        <f t="shared" ref="K4:L4" si="3">SUM(K5:K6)</f>
        <v>20216288</v>
      </c>
      <c r="L4" s="49">
        <f t="shared" si="3"/>
        <v>17729953</v>
      </c>
      <c r="M4" s="53">
        <f t="shared" ref="M4:O4" si="4">SUM(M5:M6)</f>
        <v>18391164</v>
      </c>
      <c r="N4" s="54">
        <f t="shared" si="4"/>
        <v>19574101</v>
      </c>
      <c r="O4" s="54">
        <f t="shared" si="4"/>
        <v>19273364</v>
      </c>
      <c r="P4" s="174">
        <f t="shared" ref="P4:P67" si="5">SUM(D4:O4)</f>
        <v>265417292</v>
      </c>
      <c r="Q4" s="77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  <c r="PW4" s="55"/>
      <c r="PX4" s="55"/>
      <c r="PY4" s="55"/>
      <c r="PZ4" s="55"/>
      <c r="QA4" s="55"/>
      <c r="QB4" s="55"/>
      <c r="QC4" s="55"/>
      <c r="QD4" s="55"/>
      <c r="QE4" s="55"/>
      <c r="QF4" s="55"/>
      <c r="QG4" s="55"/>
      <c r="QH4" s="55"/>
      <c r="QI4" s="55"/>
      <c r="QJ4" s="55"/>
      <c r="QK4" s="55"/>
      <c r="QL4" s="55"/>
      <c r="QM4" s="55"/>
      <c r="QN4" s="55"/>
      <c r="QO4" s="55"/>
      <c r="QP4" s="55"/>
      <c r="QQ4" s="55"/>
      <c r="QR4" s="55"/>
      <c r="QS4" s="55"/>
      <c r="QT4" s="55"/>
      <c r="QU4" s="55"/>
      <c r="QV4" s="55"/>
      <c r="QW4" s="55"/>
      <c r="QX4" s="55"/>
      <c r="QY4" s="55"/>
      <c r="QZ4" s="55"/>
      <c r="RA4" s="55"/>
      <c r="RB4" s="55"/>
      <c r="RC4" s="55"/>
      <c r="RD4" s="55"/>
      <c r="RE4" s="55"/>
      <c r="RF4" s="55"/>
      <c r="RG4" s="55"/>
      <c r="RH4" s="55"/>
      <c r="RI4" s="55"/>
      <c r="RJ4" s="55"/>
      <c r="RK4" s="55"/>
      <c r="RL4" s="55"/>
      <c r="RM4" s="55"/>
      <c r="RN4" s="55"/>
      <c r="RO4" s="55"/>
      <c r="RP4" s="55"/>
      <c r="RQ4" s="55"/>
      <c r="RR4" s="55"/>
      <c r="RS4" s="55"/>
      <c r="RT4" s="55"/>
      <c r="RU4" s="55"/>
      <c r="RV4" s="55"/>
      <c r="RW4" s="55"/>
      <c r="RX4" s="55"/>
      <c r="RY4" s="55"/>
      <c r="RZ4" s="55"/>
      <c r="SA4" s="55"/>
      <c r="SB4" s="55"/>
      <c r="SC4" s="55"/>
      <c r="SD4" s="55"/>
      <c r="SE4" s="55"/>
      <c r="SF4" s="55"/>
      <c r="SG4" s="55"/>
      <c r="SH4" s="55"/>
      <c r="SI4" s="55"/>
      <c r="SJ4" s="55"/>
      <c r="SK4" s="55"/>
      <c r="SL4" s="55"/>
      <c r="SM4" s="55"/>
      <c r="SN4" s="55"/>
      <c r="SO4" s="55"/>
      <c r="SP4" s="55"/>
      <c r="SQ4" s="55"/>
      <c r="SR4" s="55"/>
      <c r="SS4" s="55"/>
      <c r="ST4" s="55"/>
      <c r="SU4" s="55"/>
      <c r="SV4" s="55"/>
      <c r="SW4" s="55"/>
      <c r="SX4" s="55"/>
      <c r="SY4" s="55"/>
      <c r="SZ4" s="55"/>
      <c r="TA4" s="55"/>
      <c r="TB4" s="55"/>
      <c r="TC4" s="55"/>
      <c r="TD4" s="55"/>
      <c r="TE4" s="55"/>
      <c r="TF4" s="55"/>
      <c r="TG4" s="55"/>
      <c r="TH4" s="55"/>
      <c r="TI4" s="55"/>
      <c r="TJ4" s="55"/>
      <c r="TK4" s="55"/>
      <c r="TL4" s="55"/>
      <c r="TM4" s="55"/>
      <c r="TN4" s="55"/>
      <c r="TO4" s="55"/>
      <c r="TP4" s="55"/>
      <c r="TQ4" s="55"/>
      <c r="TR4" s="55"/>
      <c r="TS4" s="55"/>
      <c r="TT4" s="55"/>
      <c r="TU4" s="55"/>
      <c r="TV4" s="55"/>
      <c r="TW4" s="55"/>
      <c r="TX4" s="55"/>
      <c r="TY4" s="55"/>
      <c r="TZ4" s="55"/>
      <c r="UA4" s="55"/>
      <c r="UB4" s="55"/>
    </row>
    <row r="5" spans="1:548" s="32" customFormat="1" ht="11.25" x14ac:dyDescent="0.2">
      <c r="A5" s="103" t="s">
        <v>298</v>
      </c>
      <c r="B5" s="103" t="s">
        <v>75</v>
      </c>
      <c r="C5" s="79" t="s">
        <v>416</v>
      </c>
      <c r="D5" s="104">
        <v>2841335</v>
      </c>
      <c r="E5" s="105">
        <v>2505482</v>
      </c>
      <c r="F5" s="106">
        <v>2657709</v>
      </c>
      <c r="G5" s="107">
        <v>3139366</v>
      </c>
      <c r="H5" s="107">
        <v>3198274</v>
      </c>
      <c r="I5" s="105">
        <v>2880415</v>
      </c>
      <c r="J5" s="106">
        <v>3119688</v>
      </c>
      <c r="K5" s="107">
        <v>3320017</v>
      </c>
      <c r="L5" s="106">
        <v>3055718</v>
      </c>
      <c r="M5" s="108">
        <v>2897434</v>
      </c>
      <c r="N5" s="109">
        <v>2951703</v>
      </c>
      <c r="O5" s="109">
        <v>3043348</v>
      </c>
      <c r="P5" s="175">
        <f t="shared" si="5"/>
        <v>35610489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</row>
    <row r="6" spans="1:548" s="32" customFormat="1" ht="11.25" x14ac:dyDescent="0.2">
      <c r="A6" s="103" t="s">
        <v>298</v>
      </c>
      <c r="B6" s="103" t="s">
        <v>76</v>
      </c>
      <c r="C6" s="79" t="s">
        <v>417</v>
      </c>
      <c r="D6" s="110">
        <v>18737705</v>
      </c>
      <c r="E6" s="111">
        <v>25538646</v>
      </c>
      <c r="F6" s="112">
        <v>22920319</v>
      </c>
      <c r="G6" s="113">
        <v>17747178</v>
      </c>
      <c r="H6" s="113">
        <v>18571223</v>
      </c>
      <c r="I6" s="111">
        <v>20415398</v>
      </c>
      <c r="J6" s="112">
        <v>25959684</v>
      </c>
      <c r="K6" s="113">
        <v>16896271</v>
      </c>
      <c r="L6" s="112">
        <v>14674235</v>
      </c>
      <c r="M6" s="114">
        <v>15493730</v>
      </c>
      <c r="N6" s="109">
        <v>16622398</v>
      </c>
      <c r="O6" s="109">
        <v>16230016</v>
      </c>
      <c r="P6" s="176">
        <f t="shared" si="5"/>
        <v>229806803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</row>
    <row r="7" spans="1:548" s="56" customFormat="1" ht="11.25" x14ac:dyDescent="0.2">
      <c r="A7" s="115"/>
      <c r="B7" s="45"/>
      <c r="C7" s="46" t="s">
        <v>4</v>
      </c>
      <c r="D7" s="47">
        <f t="shared" ref="D7:O7" si="6">SUM(D8:D8)</f>
        <v>6788941</v>
      </c>
      <c r="E7" s="48">
        <f t="shared" si="6"/>
        <v>6831255</v>
      </c>
      <c r="F7" s="49">
        <f t="shared" si="6"/>
        <v>7636494</v>
      </c>
      <c r="G7" s="50">
        <f t="shared" si="6"/>
        <v>6062924</v>
      </c>
      <c r="H7" s="50">
        <f t="shared" si="6"/>
        <v>6558435</v>
      </c>
      <c r="I7" s="48">
        <f t="shared" si="6"/>
        <v>6552210</v>
      </c>
      <c r="J7" s="49">
        <f t="shared" si="6"/>
        <v>5891921</v>
      </c>
      <c r="K7" s="50">
        <f t="shared" si="6"/>
        <v>6332314</v>
      </c>
      <c r="L7" s="49">
        <f t="shared" si="6"/>
        <v>5733201</v>
      </c>
      <c r="M7" s="57">
        <f t="shared" si="6"/>
        <v>5485444</v>
      </c>
      <c r="N7" s="54">
        <f t="shared" si="6"/>
        <v>5276538</v>
      </c>
      <c r="O7" s="54">
        <f t="shared" si="6"/>
        <v>6042797</v>
      </c>
      <c r="P7" s="177">
        <f t="shared" si="5"/>
        <v>75192474</v>
      </c>
      <c r="Q7" s="77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  <c r="TK7" s="55"/>
      <c r="TL7" s="55"/>
      <c r="TM7" s="55"/>
      <c r="TN7" s="55"/>
      <c r="TO7" s="55"/>
      <c r="TP7" s="55"/>
      <c r="TQ7" s="55"/>
      <c r="TR7" s="55"/>
      <c r="TS7" s="55"/>
      <c r="TT7" s="55"/>
      <c r="TU7" s="55"/>
      <c r="TV7" s="55"/>
      <c r="TW7" s="55"/>
      <c r="TX7" s="55"/>
      <c r="TY7" s="55"/>
      <c r="TZ7" s="55"/>
      <c r="UA7" s="55"/>
      <c r="UB7" s="55"/>
    </row>
    <row r="8" spans="1:548" s="32" customFormat="1" ht="11.25" x14ac:dyDescent="0.2">
      <c r="A8" s="103" t="s">
        <v>298</v>
      </c>
      <c r="B8" s="103" t="s">
        <v>77</v>
      </c>
      <c r="C8" s="79" t="s">
        <v>418</v>
      </c>
      <c r="D8" s="116">
        <v>6788941</v>
      </c>
      <c r="E8" s="117">
        <v>6831255</v>
      </c>
      <c r="F8" s="118">
        <v>7636494</v>
      </c>
      <c r="G8" s="119">
        <v>6062924</v>
      </c>
      <c r="H8" s="119">
        <v>6558435</v>
      </c>
      <c r="I8" s="117">
        <v>6552210</v>
      </c>
      <c r="J8" s="118">
        <v>5891921</v>
      </c>
      <c r="K8" s="119">
        <v>6332314</v>
      </c>
      <c r="L8" s="118">
        <v>5733201</v>
      </c>
      <c r="M8" s="120">
        <v>5485444</v>
      </c>
      <c r="N8" s="109">
        <v>5276538</v>
      </c>
      <c r="O8" s="58">
        <v>6042797</v>
      </c>
      <c r="P8" s="178">
        <f t="shared" si="5"/>
        <v>75192474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</row>
    <row r="9" spans="1:548" s="78" customFormat="1" ht="11.25" x14ac:dyDescent="0.2">
      <c r="A9" s="115"/>
      <c r="B9" s="121"/>
      <c r="C9" s="46" t="s">
        <v>184</v>
      </c>
      <c r="D9" s="47">
        <f t="shared" ref="D9:J9" si="7">D10+D11</f>
        <v>15495397</v>
      </c>
      <c r="E9" s="48">
        <f t="shared" si="7"/>
        <v>7924192</v>
      </c>
      <c r="F9" s="49">
        <f t="shared" si="7"/>
        <v>8273323</v>
      </c>
      <c r="G9" s="50">
        <f t="shared" si="7"/>
        <v>8231553</v>
      </c>
      <c r="H9" s="50">
        <f t="shared" si="7"/>
        <v>9573846</v>
      </c>
      <c r="I9" s="48">
        <f t="shared" si="7"/>
        <v>9906935</v>
      </c>
      <c r="J9" s="49">
        <f t="shared" si="7"/>
        <v>8757885</v>
      </c>
      <c r="K9" s="50">
        <f t="shared" ref="K9:L9" si="8">K10+K11</f>
        <v>10160443</v>
      </c>
      <c r="L9" s="49">
        <f t="shared" si="8"/>
        <v>9455809</v>
      </c>
      <c r="M9" s="57">
        <f t="shared" ref="M9:O9" si="9">M10+M11</f>
        <v>8995948</v>
      </c>
      <c r="N9" s="54">
        <f t="shared" si="9"/>
        <v>8903066</v>
      </c>
      <c r="O9" s="54">
        <f t="shared" si="9"/>
        <v>10888134</v>
      </c>
      <c r="P9" s="177">
        <f t="shared" si="5"/>
        <v>116566531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7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7"/>
      <c r="JQ9" s="77"/>
      <c r="JR9" s="77"/>
      <c r="JS9" s="77"/>
      <c r="JT9" s="77"/>
      <c r="JU9" s="77"/>
      <c r="JV9" s="77"/>
      <c r="JW9" s="77"/>
      <c r="JX9" s="77"/>
      <c r="JY9" s="77"/>
      <c r="JZ9" s="77"/>
      <c r="KA9" s="77"/>
      <c r="KB9" s="77"/>
      <c r="KC9" s="77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7"/>
      <c r="KQ9" s="77"/>
      <c r="KR9" s="77"/>
      <c r="KS9" s="77"/>
      <c r="KT9" s="77"/>
      <c r="KU9" s="77"/>
      <c r="KV9" s="77"/>
      <c r="KW9" s="77"/>
      <c r="KX9" s="77"/>
      <c r="KY9" s="77"/>
      <c r="KZ9" s="77"/>
      <c r="LA9" s="77"/>
      <c r="LB9" s="77"/>
      <c r="LC9" s="77"/>
      <c r="LD9" s="77"/>
      <c r="LE9" s="77"/>
      <c r="LF9" s="77"/>
      <c r="LG9" s="77"/>
      <c r="LH9" s="77"/>
      <c r="LI9" s="77"/>
      <c r="LJ9" s="77"/>
      <c r="LK9" s="77"/>
      <c r="LL9" s="77"/>
      <c r="LM9" s="77"/>
      <c r="LN9" s="77"/>
      <c r="LO9" s="77"/>
      <c r="LP9" s="77"/>
      <c r="LQ9" s="77"/>
      <c r="LR9" s="77"/>
      <c r="LS9" s="77"/>
      <c r="LT9" s="77"/>
      <c r="LU9" s="77"/>
      <c r="LV9" s="77"/>
      <c r="LW9" s="77"/>
      <c r="LX9" s="77"/>
      <c r="LY9" s="77"/>
      <c r="LZ9" s="77"/>
      <c r="MA9" s="77"/>
      <c r="MB9" s="77"/>
      <c r="MC9" s="77"/>
      <c r="MD9" s="77"/>
      <c r="ME9" s="77"/>
      <c r="MF9" s="77"/>
      <c r="MG9" s="77"/>
      <c r="MH9" s="77"/>
      <c r="MI9" s="77"/>
      <c r="MJ9" s="77"/>
      <c r="MK9" s="77"/>
      <c r="ML9" s="77"/>
      <c r="MM9" s="77"/>
      <c r="MN9" s="77"/>
      <c r="MO9" s="77"/>
      <c r="MP9" s="77"/>
      <c r="MQ9" s="77"/>
      <c r="MR9" s="77"/>
      <c r="MS9" s="77"/>
      <c r="MT9" s="77"/>
      <c r="MU9" s="77"/>
      <c r="MV9" s="77"/>
      <c r="MW9" s="77"/>
      <c r="MX9" s="77"/>
      <c r="MY9" s="77"/>
      <c r="MZ9" s="77"/>
      <c r="NA9" s="77"/>
      <c r="NB9" s="77"/>
      <c r="NC9" s="77"/>
      <c r="ND9" s="77"/>
      <c r="NE9" s="77"/>
      <c r="NF9" s="77"/>
      <c r="NG9" s="77"/>
      <c r="NH9" s="77"/>
      <c r="NI9" s="77"/>
      <c r="NJ9" s="77"/>
      <c r="NK9" s="77"/>
      <c r="NL9" s="77"/>
      <c r="NM9" s="77"/>
      <c r="NN9" s="77"/>
      <c r="NO9" s="77"/>
      <c r="NP9" s="77"/>
      <c r="NQ9" s="77"/>
      <c r="NR9" s="77"/>
      <c r="NS9" s="77"/>
      <c r="NT9" s="77"/>
      <c r="NU9" s="77"/>
      <c r="NV9" s="77"/>
      <c r="NW9" s="77"/>
      <c r="NX9" s="77"/>
      <c r="NY9" s="77"/>
      <c r="NZ9" s="77"/>
      <c r="OA9" s="77"/>
      <c r="OB9" s="77"/>
      <c r="OC9" s="77"/>
      <c r="OD9" s="77"/>
      <c r="OE9" s="77"/>
      <c r="OF9" s="77"/>
      <c r="OG9" s="77"/>
      <c r="OH9" s="77"/>
      <c r="OI9" s="77"/>
      <c r="OJ9" s="77"/>
      <c r="OK9" s="77"/>
      <c r="OL9" s="77"/>
      <c r="OM9" s="77"/>
      <c r="ON9" s="77"/>
      <c r="OO9" s="77"/>
      <c r="OP9" s="77"/>
      <c r="OQ9" s="77"/>
      <c r="OR9" s="77"/>
      <c r="OS9" s="77"/>
      <c r="OT9" s="77"/>
      <c r="OU9" s="77"/>
      <c r="OV9" s="77"/>
      <c r="OW9" s="77"/>
      <c r="OX9" s="77"/>
      <c r="OY9" s="77"/>
      <c r="OZ9" s="77"/>
      <c r="PA9" s="77"/>
      <c r="PB9" s="77"/>
      <c r="PC9" s="77"/>
      <c r="PD9" s="77"/>
      <c r="PE9" s="77"/>
      <c r="PF9" s="77"/>
      <c r="PG9" s="77"/>
      <c r="PH9" s="77"/>
      <c r="PI9" s="77"/>
      <c r="PJ9" s="77"/>
      <c r="PK9" s="77"/>
      <c r="PL9" s="77"/>
      <c r="PM9" s="77"/>
      <c r="PN9" s="77"/>
      <c r="PO9" s="77"/>
      <c r="PP9" s="77"/>
      <c r="PQ9" s="77"/>
      <c r="PR9" s="77"/>
      <c r="PS9" s="77"/>
      <c r="PT9" s="77"/>
      <c r="PU9" s="77"/>
      <c r="PV9" s="77"/>
      <c r="PW9" s="77"/>
      <c r="PX9" s="77"/>
      <c r="PY9" s="77"/>
      <c r="PZ9" s="77"/>
      <c r="QA9" s="77"/>
      <c r="QB9" s="77"/>
      <c r="QC9" s="77"/>
      <c r="QD9" s="77"/>
      <c r="QE9" s="77"/>
      <c r="QF9" s="77"/>
      <c r="QG9" s="77"/>
      <c r="QH9" s="77"/>
      <c r="QI9" s="77"/>
      <c r="QJ9" s="77"/>
      <c r="QK9" s="77"/>
      <c r="QL9" s="77"/>
      <c r="QM9" s="77"/>
      <c r="QN9" s="77"/>
      <c r="QO9" s="77"/>
      <c r="QP9" s="77"/>
      <c r="QQ9" s="77"/>
      <c r="QR9" s="77"/>
      <c r="QS9" s="77"/>
      <c r="QT9" s="77"/>
      <c r="QU9" s="77"/>
      <c r="QV9" s="77"/>
      <c r="QW9" s="77"/>
      <c r="QX9" s="77"/>
      <c r="QY9" s="77"/>
      <c r="QZ9" s="77"/>
      <c r="RA9" s="77"/>
      <c r="RB9" s="77"/>
      <c r="RC9" s="77"/>
      <c r="RD9" s="77"/>
      <c r="RE9" s="77"/>
      <c r="RF9" s="77"/>
      <c r="RG9" s="77"/>
      <c r="RH9" s="77"/>
      <c r="RI9" s="77"/>
      <c r="RJ9" s="77"/>
      <c r="RK9" s="77"/>
      <c r="RL9" s="77"/>
      <c r="RM9" s="77"/>
      <c r="RN9" s="77"/>
      <c r="RO9" s="77"/>
      <c r="RP9" s="77"/>
      <c r="RQ9" s="77"/>
      <c r="RR9" s="77"/>
      <c r="RS9" s="77"/>
      <c r="RT9" s="77"/>
      <c r="RU9" s="77"/>
      <c r="RV9" s="77"/>
      <c r="RW9" s="77"/>
      <c r="RX9" s="77"/>
      <c r="RY9" s="77"/>
      <c r="RZ9" s="77"/>
      <c r="SA9" s="77"/>
      <c r="SB9" s="77"/>
      <c r="SC9" s="77"/>
      <c r="SD9" s="77"/>
      <c r="SE9" s="77"/>
      <c r="SF9" s="77"/>
      <c r="SG9" s="77"/>
      <c r="SH9" s="77"/>
      <c r="SI9" s="77"/>
      <c r="SJ9" s="77"/>
      <c r="SK9" s="77"/>
      <c r="SL9" s="77"/>
      <c r="SM9" s="77"/>
      <c r="SN9" s="77"/>
      <c r="SO9" s="77"/>
      <c r="SP9" s="77"/>
      <c r="SQ9" s="77"/>
      <c r="SR9" s="77"/>
      <c r="SS9" s="77"/>
      <c r="ST9" s="77"/>
      <c r="SU9" s="77"/>
      <c r="SV9" s="77"/>
      <c r="SW9" s="77"/>
      <c r="SX9" s="77"/>
      <c r="SY9" s="77"/>
      <c r="SZ9" s="77"/>
      <c r="TA9" s="77"/>
      <c r="TB9" s="77"/>
      <c r="TC9" s="77"/>
      <c r="TD9" s="77"/>
      <c r="TE9" s="77"/>
      <c r="TF9" s="77"/>
      <c r="TG9" s="77"/>
      <c r="TH9" s="77"/>
      <c r="TI9" s="77"/>
      <c r="TJ9" s="77"/>
      <c r="TK9" s="77"/>
      <c r="TL9" s="77"/>
      <c r="TM9" s="77"/>
      <c r="TN9" s="77"/>
      <c r="TO9" s="77"/>
      <c r="TP9" s="77"/>
      <c r="TQ9" s="77"/>
      <c r="TR9" s="77"/>
      <c r="TS9" s="77"/>
      <c r="TT9" s="77"/>
      <c r="TU9" s="77"/>
      <c r="TV9" s="77"/>
      <c r="TW9" s="77"/>
      <c r="TX9" s="77"/>
      <c r="TY9" s="77"/>
      <c r="TZ9" s="77"/>
      <c r="UA9" s="77"/>
      <c r="UB9" s="77"/>
    </row>
    <row r="10" spans="1:548" s="32" customFormat="1" ht="11.25" x14ac:dyDescent="0.2">
      <c r="A10" s="103" t="s">
        <v>298</v>
      </c>
      <c r="B10" s="103" t="s">
        <v>78</v>
      </c>
      <c r="C10" s="79" t="s">
        <v>73</v>
      </c>
      <c r="D10" s="116">
        <v>2393674</v>
      </c>
      <c r="E10" s="117">
        <v>2063304</v>
      </c>
      <c r="F10" s="118">
        <v>2052742</v>
      </c>
      <c r="G10" s="119">
        <v>2705267</v>
      </c>
      <c r="H10" s="119">
        <v>3207676</v>
      </c>
      <c r="I10" s="117">
        <v>3361697</v>
      </c>
      <c r="J10" s="118">
        <v>3041651</v>
      </c>
      <c r="K10" s="119">
        <v>3382335</v>
      </c>
      <c r="L10" s="118">
        <v>3429912</v>
      </c>
      <c r="M10" s="120">
        <v>2840539</v>
      </c>
      <c r="N10" s="109">
        <v>3020500</v>
      </c>
      <c r="O10" s="109">
        <v>3631842</v>
      </c>
      <c r="P10" s="178">
        <f t="shared" si="5"/>
        <v>35131139</v>
      </c>
      <c r="Q10" s="31"/>
      <c r="R10" s="31"/>
      <c r="S10" s="59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</row>
    <row r="11" spans="1:548" s="32" customFormat="1" ht="11.25" x14ac:dyDescent="0.2">
      <c r="A11" s="103" t="s">
        <v>298</v>
      </c>
      <c r="B11" s="103">
        <v>1320001</v>
      </c>
      <c r="C11" s="79" t="s">
        <v>224</v>
      </c>
      <c r="D11" s="116">
        <v>13101723</v>
      </c>
      <c r="E11" s="117">
        <v>5860888</v>
      </c>
      <c r="F11" s="118">
        <v>6220581</v>
      </c>
      <c r="G11" s="119">
        <v>5526286</v>
      </c>
      <c r="H11" s="119">
        <v>6366170</v>
      </c>
      <c r="I11" s="117">
        <v>6545238</v>
      </c>
      <c r="J11" s="118">
        <v>5716234</v>
      </c>
      <c r="K11" s="119">
        <v>6778108</v>
      </c>
      <c r="L11" s="118">
        <v>6025897</v>
      </c>
      <c r="M11" s="120">
        <v>6155409</v>
      </c>
      <c r="N11" s="109">
        <v>5882566</v>
      </c>
      <c r="O11" s="109">
        <v>7256292</v>
      </c>
      <c r="P11" s="178">
        <f t="shared" si="5"/>
        <v>81435392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</row>
    <row r="12" spans="1:548" s="56" customFormat="1" ht="11.25" x14ac:dyDescent="0.2">
      <c r="A12" s="115"/>
      <c r="B12" s="45"/>
      <c r="C12" s="46" t="s">
        <v>5</v>
      </c>
      <c r="D12" s="47">
        <f t="shared" ref="D12:O12" si="10">D13</f>
        <v>545650077</v>
      </c>
      <c r="E12" s="48">
        <f t="shared" si="10"/>
        <v>424707336</v>
      </c>
      <c r="F12" s="49">
        <f t="shared" si="10"/>
        <v>374834412</v>
      </c>
      <c r="G12" s="50">
        <f t="shared" si="10"/>
        <v>408904308</v>
      </c>
      <c r="H12" s="50">
        <f t="shared" si="10"/>
        <v>404098217</v>
      </c>
      <c r="I12" s="48">
        <f t="shared" si="10"/>
        <v>448585920</v>
      </c>
      <c r="J12" s="49">
        <f t="shared" si="10"/>
        <v>418360845</v>
      </c>
      <c r="K12" s="50">
        <f t="shared" si="10"/>
        <v>459835582</v>
      </c>
      <c r="L12" s="49">
        <f t="shared" si="10"/>
        <v>399124956</v>
      </c>
      <c r="M12" s="57">
        <f t="shared" si="10"/>
        <v>426752734</v>
      </c>
      <c r="N12" s="54">
        <f t="shared" si="10"/>
        <v>392467028</v>
      </c>
      <c r="O12" s="54">
        <f t="shared" si="10"/>
        <v>429231183</v>
      </c>
      <c r="P12" s="177">
        <f t="shared" si="5"/>
        <v>5132552598</v>
      </c>
      <c r="Q12" s="77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</row>
    <row r="13" spans="1:548" s="32" customFormat="1" ht="11.25" x14ac:dyDescent="0.2">
      <c r="A13" s="103" t="s">
        <v>298</v>
      </c>
      <c r="B13" s="103" t="s">
        <v>79</v>
      </c>
      <c r="C13" s="79" t="s">
        <v>181</v>
      </c>
      <c r="D13" s="116">
        <v>545650077</v>
      </c>
      <c r="E13" s="117">
        <v>424707336</v>
      </c>
      <c r="F13" s="118">
        <v>374834412</v>
      </c>
      <c r="G13" s="119">
        <v>408904308</v>
      </c>
      <c r="H13" s="119">
        <v>404098217</v>
      </c>
      <c r="I13" s="117">
        <v>448585920</v>
      </c>
      <c r="J13" s="118">
        <v>418360845</v>
      </c>
      <c r="K13" s="119">
        <v>459835582</v>
      </c>
      <c r="L13" s="118">
        <v>399124956</v>
      </c>
      <c r="M13" s="120">
        <v>426752734</v>
      </c>
      <c r="N13" s="109">
        <v>392467028</v>
      </c>
      <c r="O13" s="109">
        <v>429231183</v>
      </c>
      <c r="P13" s="178">
        <f t="shared" si="5"/>
        <v>5132552598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</row>
    <row r="14" spans="1:548" s="56" customFormat="1" ht="11.25" x14ac:dyDescent="0.2">
      <c r="A14" s="115"/>
      <c r="B14" s="45"/>
      <c r="C14" s="46" t="s">
        <v>182</v>
      </c>
      <c r="D14" s="47">
        <f t="shared" ref="D14:J14" si="11">SUM(D15:D18)</f>
        <v>1944457</v>
      </c>
      <c r="E14" s="48">
        <f t="shared" si="11"/>
        <v>1864858</v>
      </c>
      <c r="F14" s="49">
        <f t="shared" si="11"/>
        <v>2566890</v>
      </c>
      <c r="G14" s="50">
        <f t="shared" si="11"/>
        <v>1429961</v>
      </c>
      <c r="H14" s="50">
        <f t="shared" si="11"/>
        <v>2468037</v>
      </c>
      <c r="I14" s="48">
        <f t="shared" si="11"/>
        <v>4169199</v>
      </c>
      <c r="J14" s="49">
        <f t="shared" si="11"/>
        <v>1945991</v>
      </c>
      <c r="K14" s="50">
        <f t="shared" ref="K14" si="12">SUM(K15:K18)</f>
        <v>9547597</v>
      </c>
      <c r="L14" s="49">
        <f>SUM(L15:L18)</f>
        <v>2727758</v>
      </c>
      <c r="M14" s="57">
        <f>SUM(M15:M18)</f>
        <v>1540940</v>
      </c>
      <c r="N14" s="54">
        <f>SUM(N15:N18)</f>
        <v>2931373</v>
      </c>
      <c r="O14" s="54">
        <f>SUM(O15:O18)</f>
        <v>3646254</v>
      </c>
      <c r="P14" s="177">
        <f t="shared" si="5"/>
        <v>36783315</v>
      </c>
      <c r="Q14" s="77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  <c r="TJ14" s="55"/>
      <c r="TK14" s="55"/>
      <c r="TL14" s="55"/>
      <c r="TM14" s="55"/>
      <c r="TN14" s="55"/>
      <c r="TO14" s="55"/>
      <c r="TP14" s="55"/>
      <c r="TQ14" s="55"/>
      <c r="TR14" s="55"/>
      <c r="TS14" s="55"/>
      <c r="TT14" s="55"/>
      <c r="TU14" s="55"/>
      <c r="TV14" s="55"/>
      <c r="TW14" s="55"/>
      <c r="TX14" s="55"/>
      <c r="TY14" s="55"/>
      <c r="TZ14" s="55"/>
      <c r="UA14" s="55"/>
      <c r="UB14" s="55"/>
    </row>
    <row r="15" spans="1:548" s="32" customFormat="1" ht="11.25" x14ac:dyDescent="0.2">
      <c r="A15" s="103" t="s">
        <v>298</v>
      </c>
      <c r="B15" s="103" t="s">
        <v>80</v>
      </c>
      <c r="C15" s="122" t="s">
        <v>7</v>
      </c>
      <c r="D15" s="116">
        <v>1660305</v>
      </c>
      <c r="E15" s="117">
        <v>1521527</v>
      </c>
      <c r="F15" s="118">
        <v>2061591</v>
      </c>
      <c r="G15" s="119">
        <v>1071865</v>
      </c>
      <c r="H15" s="119">
        <v>1968088</v>
      </c>
      <c r="I15" s="117">
        <v>3671204</v>
      </c>
      <c r="J15" s="118">
        <v>1683045</v>
      </c>
      <c r="K15" s="119">
        <v>9135792</v>
      </c>
      <c r="L15" s="118">
        <v>2193807</v>
      </c>
      <c r="M15" s="120">
        <v>1343346</v>
      </c>
      <c r="N15" s="109">
        <v>2539418</v>
      </c>
      <c r="O15" s="109">
        <v>3219481</v>
      </c>
      <c r="P15" s="178">
        <f t="shared" si="5"/>
        <v>32069469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</row>
    <row r="16" spans="1:548" s="32" customFormat="1" ht="11.25" x14ac:dyDescent="0.2">
      <c r="A16" s="103" t="s">
        <v>298</v>
      </c>
      <c r="B16" s="103" t="s">
        <v>81</v>
      </c>
      <c r="C16" s="122" t="s">
        <v>74</v>
      </c>
      <c r="D16" s="116">
        <v>218477</v>
      </c>
      <c r="E16" s="117">
        <v>258517</v>
      </c>
      <c r="F16" s="118">
        <v>373506</v>
      </c>
      <c r="G16" s="119">
        <v>270867</v>
      </c>
      <c r="H16" s="119">
        <v>404066</v>
      </c>
      <c r="I16" s="117">
        <v>418601</v>
      </c>
      <c r="J16" s="118">
        <v>183185</v>
      </c>
      <c r="K16" s="119">
        <v>347988</v>
      </c>
      <c r="L16" s="118">
        <v>468801</v>
      </c>
      <c r="M16" s="120">
        <v>145137</v>
      </c>
      <c r="N16" s="109">
        <v>336977</v>
      </c>
      <c r="O16" s="109">
        <v>372572</v>
      </c>
      <c r="P16" s="178">
        <f t="shared" si="5"/>
        <v>3798694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</row>
    <row r="17" spans="1:548" s="32" customFormat="1" ht="11.25" x14ac:dyDescent="0.2">
      <c r="A17" s="103" t="s">
        <v>298</v>
      </c>
      <c r="B17" s="103" t="s">
        <v>213</v>
      </c>
      <c r="C17" s="122" t="s">
        <v>415</v>
      </c>
      <c r="D17" s="116">
        <v>179</v>
      </c>
      <c r="E17" s="117">
        <v>192</v>
      </c>
      <c r="F17" s="118">
        <v>192</v>
      </c>
      <c r="G17" s="119">
        <v>0</v>
      </c>
      <c r="H17" s="119">
        <v>179</v>
      </c>
      <c r="I17" s="117">
        <v>0</v>
      </c>
      <c r="J17" s="118">
        <v>0</v>
      </c>
      <c r="K17" s="119">
        <v>0</v>
      </c>
      <c r="L17" s="118">
        <v>0</v>
      </c>
      <c r="M17" s="120">
        <v>265</v>
      </c>
      <c r="N17" s="109">
        <v>174</v>
      </c>
      <c r="O17" s="109"/>
      <c r="P17" s="178">
        <f t="shared" si="5"/>
        <v>1181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</row>
    <row r="18" spans="1:548" s="32" customFormat="1" ht="11.25" x14ac:dyDescent="0.2">
      <c r="A18" s="103" t="s">
        <v>298</v>
      </c>
      <c r="B18" s="103" t="s">
        <v>82</v>
      </c>
      <c r="C18" s="122" t="s">
        <v>419</v>
      </c>
      <c r="D18" s="116">
        <v>65496</v>
      </c>
      <c r="E18" s="117">
        <v>84622</v>
      </c>
      <c r="F18" s="118">
        <v>131601</v>
      </c>
      <c r="G18" s="119">
        <v>87229</v>
      </c>
      <c r="H18" s="119">
        <v>95704</v>
      </c>
      <c r="I18" s="117">
        <v>79394</v>
      </c>
      <c r="J18" s="118">
        <v>79761</v>
      </c>
      <c r="K18" s="119">
        <v>63817</v>
      </c>
      <c r="L18" s="118">
        <v>65150</v>
      </c>
      <c r="M18" s="120">
        <v>52192</v>
      </c>
      <c r="N18" s="109">
        <v>54804</v>
      </c>
      <c r="O18" s="109">
        <v>54201</v>
      </c>
      <c r="P18" s="178">
        <f t="shared" si="5"/>
        <v>913971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</row>
    <row r="19" spans="1:548" s="126" customFormat="1" ht="33.75" customHeight="1" x14ac:dyDescent="0.25">
      <c r="A19" s="123"/>
      <c r="B19" s="123"/>
      <c r="C19" s="124" t="s">
        <v>183</v>
      </c>
      <c r="D19" s="60">
        <f t="shared" ref="D19:O19" si="13">SUM(D20)</f>
        <v>258461</v>
      </c>
      <c r="E19" s="61">
        <f t="shared" si="13"/>
        <v>404607</v>
      </c>
      <c r="F19" s="62">
        <f t="shared" si="13"/>
        <v>455184</v>
      </c>
      <c r="G19" s="63">
        <f t="shared" si="13"/>
        <v>451863</v>
      </c>
      <c r="H19" s="63">
        <f t="shared" si="13"/>
        <v>249891</v>
      </c>
      <c r="I19" s="61">
        <f t="shared" si="13"/>
        <v>311311</v>
      </c>
      <c r="J19" s="62">
        <f t="shared" si="13"/>
        <v>284871</v>
      </c>
      <c r="K19" s="63">
        <f t="shared" si="13"/>
        <v>297367</v>
      </c>
      <c r="L19" s="62">
        <f t="shared" si="13"/>
        <v>265015</v>
      </c>
      <c r="M19" s="64">
        <f t="shared" si="13"/>
        <v>281588</v>
      </c>
      <c r="N19" s="65">
        <f t="shared" si="13"/>
        <v>208532</v>
      </c>
      <c r="O19" s="65">
        <f t="shared" si="13"/>
        <v>178175</v>
      </c>
      <c r="P19" s="179">
        <f t="shared" si="5"/>
        <v>3646865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  <c r="IW19" s="125"/>
      <c r="IX19" s="125"/>
      <c r="IY19" s="125"/>
      <c r="IZ19" s="125"/>
      <c r="JA19" s="125"/>
      <c r="JB19" s="125"/>
      <c r="JC19" s="125"/>
      <c r="JD19" s="125"/>
      <c r="JE19" s="125"/>
      <c r="JF19" s="125"/>
      <c r="JG19" s="125"/>
      <c r="JH19" s="125"/>
      <c r="JI19" s="125"/>
      <c r="JJ19" s="125"/>
      <c r="JK19" s="125"/>
      <c r="JL19" s="125"/>
      <c r="JM19" s="125"/>
      <c r="JN19" s="125"/>
      <c r="JO19" s="125"/>
      <c r="JP19" s="125"/>
      <c r="JQ19" s="125"/>
      <c r="JR19" s="125"/>
      <c r="JS19" s="125"/>
      <c r="JT19" s="125"/>
      <c r="JU19" s="125"/>
      <c r="JV19" s="125"/>
      <c r="JW19" s="125"/>
      <c r="JX19" s="125"/>
      <c r="JY19" s="125"/>
      <c r="JZ19" s="125"/>
      <c r="KA19" s="125"/>
      <c r="KB19" s="125"/>
      <c r="KC19" s="125"/>
      <c r="KD19" s="125"/>
      <c r="KE19" s="125"/>
      <c r="KF19" s="125"/>
      <c r="KG19" s="125"/>
      <c r="KH19" s="125"/>
      <c r="KI19" s="125"/>
      <c r="KJ19" s="125"/>
      <c r="KK19" s="125"/>
      <c r="KL19" s="125"/>
      <c r="KM19" s="125"/>
      <c r="KN19" s="125"/>
      <c r="KO19" s="125"/>
      <c r="KP19" s="125"/>
      <c r="KQ19" s="125"/>
      <c r="KR19" s="125"/>
      <c r="KS19" s="125"/>
      <c r="KT19" s="125"/>
      <c r="KU19" s="125"/>
      <c r="KV19" s="125"/>
      <c r="KW19" s="125"/>
      <c r="KX19" s="125"/>
      <c r="KY19" s="125"/>
      <c r="KZ19" s="125"/>
      <c r="LA19" s="125"/>
      <c r="LB19" s="125"/>
      <c r="LC19" s="125"/>
      <c r="LD19" s="125"/>
      <c r="LE19" s="125"/>
      <c r="LF19" s="125"/>
      <c r="LG19" s="125"/>
      <c r="LH19" s="125"/>
      <c r="LI19" s="125"/>
      <c r="LJ19" s="125"/>
      <c r="LK19" s="125"/>
      <c r="LL19" s="125"/>
      <c r="LM19" s="125"/>
      <c r="LN19" s="125"/>
      <c r="LO19" s="125"/>
      <c r="LP19" s="125"/>
      <c r="LQ19" s="125"/>
      <c r="LR19" s="125"/>
      <c r="LS19" s="125"/>
      <c r="LT19" s="125"/>
      <c r="LU19" s="125"/>
      <c r="LV19" s="125"/>
      <c r="LW19" s="125"/>
      <c r="LX19" s="125"/>
      <c r="LY19" s="125"/>
      <c r="LZ19" s="125"/>
      <c r="MA19" s="125"/>
      <c r="MB19" s="125"/>
      <c r="MC19" s="125"/>
      <c r="MD19" s="125"/>
      <c r="ME19" s="125"/>
      <c r="MF19" s="125"/>
      <c r="MG19" s="125"/>
      <c r="MH19" s="125"/>
      <c r="MI19" s="125"/>
      <c r="MJ19" s="125"/>
      <c r="MK19" s="125"/>
      <c r="ML19" s="125"/>
      <c r="MM19" s="125"/>
      <c r="MN19" s="125"/>
      <c r="MO19" s="125"/>
      <c r="MP19" s="125"/>
      <c r="MQ19" s="125"/>
      <c r="MR19" s="125"/>
      <c r="MS19" s="125"/>
      <c r="MT19" s="125"/>
      <c r="MU19" s="125"/>
      <c r="MV19" s="125"/>
      <c r="MW19" s="125"/>
      <c r="MX19" s="125"/>
      <c r="MY19" s="125"/>
      <c r="MZ19" s="125"/>
      <c r="NA19" s="125"/>
      <c r="NB19" s="125"/>
      <c r="NC19" s="125"/>
      <c r="ND19" s="125"/>
      <c r="NE19" s="125"/>
      <c r="NF19" s="125"/>
      <c r="NG19" s="125"/>
      <c r="NH19" s="125"/>
      <c r="NI19" s="125"/>
      <c r="NJ19" s="125"/>
      <c r="NK19" s="125"/>
      <c r="NL19" s="125"/>
      <c r="NM19" s="125"/>
      <c r="NN19" s="125"/>
      <c r="NO19" s="125"/>
      <c r="NP19" s="125"/>
      <c r="NQ19" s="125"/>
      <c r="NR19" s="125"/>
      <c r="NS19" s="125"/>
      <c r="NT19" s="125"/>
      <c r="NU19" s="125"/>
      <c r="NV19" s="125"/>
      <c r="NW19" s="125"/>
      <c r="NX19" s="125"/>
      <c r="NY19" s="125"/>
      <c r="NZ19" s="125"/>
      <c r="OA19" s="125"/>
      <c r="OB19" s="125"/>
      <c r="OC19" s="125"/>
      <c r="OD19" s="125"/>
      <c r="OE19" s="125"/>
      <c r="OF19" s="125"/>
      <c r="OG19" s="125"/>
      <c r="OH19" s="125"/>
      <c r="OI19" s="125"/>
      <c r="OJ19" s="125"/>
      <c r="OK19" s="125"/>
      <c r="OL19" s="125"/>
      <c r="OM19" s="125"/>
      <c r="ON19" s="125"/>
      <c r="OO19" s="125"/>
      <c r="OP19" s="125"/>
      <c r="OQ19" s="125"/>
      <c r="OR19" s="125"/>
      <c r="OS19" s="125"/>
      <c r="OT19" s="125"/>
      <c r="OU19" s="125"/>
      <c r="OV19" s="125"/>
      <c r="OW19" s="125"/>
      <c r="OX19" s="125"/>
      <c r="OY19" s="125"/>
      <c r="OZ19" s="125"/>
      <c r="PA19" s="125"/>
      <c r="PB19" s="125"/>
      <c r="PC19" s="125"/>
      <c r="PD19" s="125"/>
      <c r="PE19" s="125"/>
      <c r="PF19" s="125"/>
      <c r="PG19" s="125"/>
      <c r="PH19" s="125"/>
      <c r="PI19" s="125"/>
      <c r="PJ19" s="125"/>
      <c r="PK19" s="125"/>
      <c r="PL19" s="125"/>
      <c r="PM19" s="125"/>
      <c r="PN19" s="125"/>
      <c r="PO19" s="125"/>
      <c r="PP19" s="125"/>
      <c r="PQ19" s="125"/>
      <c r="PR19" s="125"/>
      <c r="PS19" s="125"/>
      <c r="PT19" s="125"/>
      <c r="PU19" s="125"/>
      <c r="PV19" s="125"/>
      <c r="PW19" s="125"/>
      <c r="PX19" s="125"/>
      <c r="PY19" s="125"/>
      <c r="PZ19" s="125"/>
      <c r="QA19" s="125"/>
      <c r="QB19" s="125"/>
      <c r="QC19" s="125"/>
      <c r="QD19" s="125"/>
      <c r="QE19" s="125"/>
      <c r="QF19" s="125"/>
      <c r="QG19" s="125"/>
      <c r="QH19" s="125"/>
      <c r="QI19" s="125"/>
      <c r="QJ19" s="125"/>
      <c r="QK19" s="125"/>
      <c r="QL19" s="125"/>
      <c r="QM19" s="125"/>
      <c r="QN19" s="125"/>
      <c r="QO19" s="125"/>
      <c r="QP19" s="125"/>
      <c r="QQ19" s="125"/>
      <c r="QR19" s="125"/>
      <c r="QS19" s="125"/>
      <c r="QT19" s="125"/>
      <c r="QU19" s="125"/>
      <c r="QV19" s="125"/>
      <c r="QW19" s="125"/>
      <c r="QX19" s="125"/>
      <c r="QY19" s="125"/>
      <c r="QZ19" s="125"/>
      <c r="RA19" s="125"/>
      <c r="RB19" s="125"/>
      <c r="RC19" s="125"/>
      <c r="RD19" s="125"/>
      <c r="RE19" s="125"/>
      <c r="RF19" s="125"/>
      <c r="RG19" s="125"/>
      <c r="RH19" s="125"/>
      <c r="RI19" s="125"/>
      <c r="RJ19" s="125"/>
      <c r="RK19" s="125"/>
      <c r="RL19" s="125"/>
      <c r="RM19" s="125"/>
      <c r="RN19" s="125"/>
      <c r="RO19" s="125"/>
      <c r="RP19" s="125"/>
      <c r="RQ19" s="125"/>
      <c r="RR19" s="125"/>
      <c r="RS19" s="125"/>
      <c r="RT19" s="125"/>
      <c r="RU19" s="125"/>
      <c r="RV19" s="125"/>
      <c r="RW19" s="125"/>
      <c r="RX19" s="125"/>
      <c r="RY19" s="125"/>
      <c r="RZ19" s="125"/>
      <c r="SA19" s="125"/>
      <c r="SB19" s="125"/>
      <c r="SC19" s="125"/>
      <c r="SD19" s="125"/>
      <c r="SE19" s="125"/>
      <c r="SF19" s="125"/>
      <c r="SG19" s="125"/>
      <c r="SH19" s="125"/>
      <c r="SI19" s="125"/>
      <c r="SJ19" s="125"/>
      <c r="SK19" s="125"/>
      <c r="SL19" s="125"/>
      <c r="SM19" s="125"/>
      <c r="SN19" s="125"/>
      <c r="SO19" s="125"/>
      <c r="SP19" s="125"/>
      <c r="SQ19" s="125"/>
      <c r="SR19" s="125"/>
      <c r="SS19" s="125"/>
      <c r="ST19" s="125"/>
      <c r="SU19" s="125"/>
      <c r="SV19" s="125"/>
      <c r="SW19" s="125"/>
      <c r="SX19" s="125"/>
      <c r="SY19" s="125"/>
      <c r="SZ19" s="125"/>
      <c r="TA19" s="125"/>
      <c r="TB19" s="125"/>
      <c r="TC19" s="125"/>
      <c r="TD19" s="125"/>
      <c r="TE19" s="125"/>
      <c r="TF19" s="125"/>
      <c r="TG19" s="125"/>
      <c r="TH19" s="125"/>
      <c r="TI19" s="125"/>
      <c r="TJ19" s="125"/>
      <c r="TK19" s="125"/>
      <c r="TL19" s="125"/>
      <c r="TM19" s="125"/>
      <c r="TN19" s="125"/>
      <c r="TO19" s="125"/>
      <c r="TP19" s="125"/>
      <c r="TQ19" s="125"/>
      <c r="TR19" s="125"/>
      <c r="TS19" s="125"/>
      <c r="TT19" s="125"/>
      <c r="TU19" s="125"/>
      <c r="TV19" s="125"/>
      <c r="TW19" s="125"/>
      <c r="TX19" s="125"/>
      <c r="TY19" s="125"/>
      <c r="TZ19" s="125"/>
      <c r="UA19" s="125"/>
      <c r="UB19" s="125"/>
    </row>
    <row r="20" spans="1:548" s="32" customFormat="1" ht="11.25" x14ac:dyDescent="0.2">
      <c r="A20" s="103" t="s">
        <v>298</v>
      </c>
      <c r="B20" s="103">
        <v>1910002</v>
      </c>
      <c r="C20" s="122" t="s">
        <v>83</v>
      </c>
      <c r="D20" s="116">
        <v>258461</v>
      </c>
      <c r="E20" s="117">
        <v>404607</v>
      </c>
      <c r="F20" s="118">
        <v>455184</v>
      </c>
      <c r="G20" s="119">
        <v>451863</v>
      </c>
      <c r="H20" s="119">
        <v>249891</v>
      </c>
      <c r="I20" s="117">
        <v>311311</v>
      </c>
      <c r="J20" s="118">
        <v>284871</v>
      </c>
      <c r="K20" s="119">
        <v>297367</v>
      </c>
      <c r="L20" s="118">
        <v>265015</v>
      </c>
      <c r="M20" s="120">
        <v>281588</v>
      </c>
      <c r="N20" s="109">
        <v>208532</v>
      </c>
      <c r="O20" s="109">
        <v>178175</v>
      </c>
      <c r="P20" s="178">
        <f t="shared" si="5"/>
        <v>3646865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</row>
    <row r="21" spans="1:548" s="44" customFormat="1" ht="11.25" x14ac:dyDescent="0.25">
      <c r="A21" s="33"/>
      <c r="B21" s="33"/>
      <c r="C21" s="34" t="s">
        <v>177</v>
      </c>
      <c r="D21" s="66">
        <f t="shared" ref="D21:O21" si="14">SUM(D22+D37+D39)</f>
        <v>390065854</v>
      </c>
      <c r="E21" s="67">
        <f t="shared" si="14"/>
        <v>328700529</v>
      </c>
      <c r="F21" s="37">
        <f t="shared" si="14"/>
        <v>365988316</v>
      </c>
      <c r="G21" s="38">
        <f t="shared" si="14"/>
        <v>187730443</v>
      </c>
      <c r="H21" s="38">
        <f t="shared" si="14"/>
        <v>200870172</v>
      </c>
      <c r="I21" s="67">
        <f t="shared" si="14"/>
        <v>187169303</v>
      </c>
      <c r="J21" s="37">
        <f t="shared" si="14"/>
        <v>151755356</v>
      </c>
      <c r="K21" s="38">
        <f t="shared" si="14"/>
        <v>281029111</v>
      </c>
      <c r="L21" s="37">
        <f t="shared" si="14"/>
        <v>262560609</v>
      </c>
      <c r="M21" s="68">
        <f t="shared" si="14"/>
        <v>174188616</v>
      </c>
      <c r="N21" s="42">
        <f t="shared" si="14"/>
        <v>200721307</v>
      </c>
      <c r="O21" s="42">
        <f t="shared" si="14"/>
        <v>236961243</v>
      </c>
      <c r="P21" s="180">
        <f t="shared" si="5"/>
        <v>2967740859</v>
      </c>
      <c r="Q21" s="102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</row>
    <row r="22" spans="1:548" s="56" customFormat="1" ht="11.25" x14ac:dyDescent="0.2">
      <c r="A22" s="45"/>
      <c r="B22" s="45"/>
      <c r="C22" s="127" t="s">
        <v>19</v>
      </c>
      <c r="D22" s="128">
        <f t="shared" ref="D22:O22" si="15">SUM(D23:D36)</f>
        <v>384835063</v>
      </c>
      <c r="E22" s="129">
        <f t="shared" si="15"/>
        <v>323083798</v>
      </c>
      <c r="F22" s="130">
        <f t="shared" si="15"/>
        <v>359222417</v>
      </c>
      <c r="G22" s="131">
        <f t="shared" si="15"/>
        <v>183179035</v>
      </c>
      <c r="H22" s="131">
        <f t="shared" si="15"/>
        <v>195963975</v>
      </c>
      <c r="I22" s="129">
        <f t="shared" si="15"/>
        <v>182913547</v>
      </c>
      <c r="J22" s="130">
        <f t="shared" si="15"/>
        <v>147936348</v>
      </c>
      <c r="K22" s="131">
        <f t="shared" si="15"/>
        <v>276921280</v>
      </c>
      <c r="L22" s="130">
        <f t="shared" si="15"/>
        <v>253349876</v>
      </c>
      <c r="M22" s="132">
        <f t="shared" si="15"/>
        <v>170465825</v>
      </c>
      <c r="N22" s="133">
        <f t="shared" si="15"/>
        <v>192819228</v>
      </c>
      <c r="O22" s="133">
        <f t="shared" si="15"/>
        <v>227711978</v>
      </c>
      <c r="P22" s="181">
        <f t="shared" si="5"/>
        <v>2898402370</v>
      </c>
      <c r="Q22" s="77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5"/>
      <c r="KK22" s="55"/>
      <c r="KL22" s="55"/>
      <c r="KM22" s="55"/>
      <c r="KN22" s="55"/>
      <c r="KO22" s="55"/>
      <c r="KP22" s="55"/>
      <c r="KQ22" s="55"/>
      <c r="KR22" s="55"/>
      <c r="KS22" s="55"/>
      <c r="KT22" s="55"/>
      <c r="KU22" s="55"/>
      <c r="KV22" s="55"/>
      <c r="KW22" s="55"/>
      <c r="KX22" s="55"/>
      <c r="KY22" s="55"/>
      <c r="KZ22" s="55"/>
      <c r="LA22" s="55"/>
      <c r="LB22" s="55"/>
      <c r="LC22" s="55"/>
      <c r="LD22" s="55"/>
      <c r="LE22" s="55"/>
      <c r="LF22" s="55"/>
      <c r="LG22" s="55"/>
      <c r="LH22" s="55"/>
      <c r="LI22" s="55"/>
      <c r="LJ22" s="55"/>
      <c r="LK22" s="55"/>
      <c r="LL22" s="55"/>
      <c r="LM22" s="55"/>
      <c r="LN22" s="55"/>
      <c r="LO22" s="55"/>
      <c r="LP22" s="55"/>
      <c r="LQ22" s="55"/>
      <c r="LR22" s="55"/>
      <c r="LS22" s="55"/>
      <c r="LT22" s="55"/>
      <c r="LU22" s="55"/>
      <c r="LV22" s="55"/>
      <c r="LW22" s="55"/>
      <c r="LX22" s="55"/>
      <c r="LY22" s="55"/>
      <c r="LZ22" s="55"/>
      <c r="MA22" s="55"/>
      <c r="MB22" s="55"/>
      <c r="MC22" s="55"/>
      <c r="MD22" s="55"/>
      <c r="ME22" s="55"/>
      <c r="MF22" s="55"/>
      <c r="MG22" s="55"/>
      <c r="MH22" s="55"/>
      <c r="MI22" s="55"/>
      <c r="MJ22" s="55"/>
      <c r="MK22" s="55"/>
      <c r="ML22" s="55"/>
      <c r="MM22" s="55"/>
      <c r="MN22" s="55"/>
      <c r="MO22" s="55"/>
      <c r="MP22" s="55"/>
      <c r="MQ22" s="55"/>
      <c r="MR22" s="55"/>
      <c r="MS22" s="55"/>
      <c r="MT22" s="55"/>
      <c r="MU22" s="55"/>
      <c r="MV22" s="55"/>
      <c r="MW22" s="55"/>
      <c r="MX22" s="55"/>
      <c r="MY22" s="55"/>
      <c r="MZ22" s="55"/>
      <c r="NA22" s="55"/>
      <c r="NB22" s="55"/>
      <c r="NC22" s="55"/>
      <c r="ND22" s="55"/>
      <c r="NE22" s="55"/>
      <c r="NF22" s="55"/>
      <c r="NG22" s="55"/>
      <c r="NH22" s="55"/>
      <c r="NI22" s="55"/>
      <c r="NJ22" s="55"/>
      <c r="NK22" s="55"/>
      <c r="NL22" s="55"/>
      <c r="NM22" s="55"/>
      <c r="NN22" s="55"/>
      <c r="NO22" s="55"/>
      <c r="NP22" s="55"/>
      <c r="NQ22" s="55"/>
      <c r="NR22" s="55"/>
      <c r="NS22" s="55"/>
      <c r="NT22" s="55"/>
      <c r="NU22" s="55"/>
      <c r="NV22" s="55"/>
      <c r="NW22" s="55"/>
      <c r="NX22" s="55"/>
      <c r="NY22" s="55"/>
      <c r="NZ22" s="55"/>
      <c r="OA22" s="55"/>
      <c r="OB22" s="55"/>
      <c r="OC22" s="55"/>
      <c r="OD22" s="55"/>
      <c r="OE22" s="55"/>
      <c r="OF22" s="55"/>
      <c r="OG22" s="55"/>
      <c r="OH22" s="55"/>
      <c r="OI22" s="55"/>
      <c r="OJ22" s="55"/>
      <c r="OK22" s="55"/>
      <c r="OL22" s="55"/>
      <c r="OM22" s="55"/>
      <c r="ON22" s="55"/>
      <c r="OO22" s="55"/>
      <c r="OP22" s="55"/>
      <c r="OQ22" s="55"/>
      <c r="OR22" s="55"/>
      <c r="OS22" s="55"/>
      <c r="OT22" s="55"/>
      <c r="OU22" s="55"/>
      <c r="OV22" s="55"/>
      <c r="OW22" s="55"/>
      <c r="OX22" s="55"/>
      <c r="OY22" s="55"/>
      <c r="OZ22" s="55"/>
      <c r="PA22" s="55"/>
      <c r="PB22" s="55"/>
      <c r="PC22" s="55"/>
      <c r="PD22" s="55"/>
      <c r="PE22" s="55"/>
      <c r="PF22" s="55"/>
      <c r="PG22" s="55"/>
      <c r="PH22" s="55"/>
      <c r="PI22" s="55"/>
      <c r="PJ22" s="55"/>
      <c r="PK22" s="55"/>
      <c r="PL22" s="55"/>
      <c r="PM22" s="55"/>
      <c r="PN22" s="55"/>
      <c r="PO22" s="55"/>
      <c r="PP22" s="55"/>
      <c r="PQ22" s="55"/>
      <c r="PR22" s="55"/>
      <c r="PS22" s="55"/>
      <c r="PT22" s="55"/>
      <c r="PU22" s="55"/>
      <c r="PV22" s="55"/>
      <c r="PW22" s="55"/>
      <c r="PX22" s="55"/>
      <c r="PY22" s="55"/>
      <c r="PZ22" s="55"/>
      <c r="QA22" s="55"/>
      <c r="QB22" s="55"/>
      <c r="QC22" s="55"/>
      <c r="QD22" s="55"/>
      <c r="QE22" s="55"/>
      <c r="QF22" s="55"/>
      <c r="QG22" s="55"/>
      <c r="QH22" s="55"/>
      <c r="QI22" s="55"/>
      <c r="QJ22" s="55"/>
      <c r="QK22" s="55"/>
      <c r="QL22" s="55"/>
      <c r="QM22" s="55"/>
      <c r="QN22" s="55"/>
      <c r="QO22" s="55"/>
      <c r="QP22" s="55"/>
      <c r="QQ22" s="55"/>
      <c r="QR22" s="55"/>
      <c r="QS22" s="55"/>
      <c r="QT22" s="55"/>
      <c r="QU22" s="55"/>
      <c r="QV22" s="55"/>
      <c r="QW22" s="55"/>
      <c r="QX22" s="55"/>
      <c r="QY22" s="55"/>
      <c r="QZ22" s="55"/>
      <c r="RA22" s="55"/>
      <c r="RB22" s="55"/>
      <c r="RC22" s="55"/>
      <c r="RD22" s="55"/>
      <c r="RE22" s="55"/>
      <c r="RF22" s="55"/>
      <c r="RG22" s="55"/>
      <c r="RH22" s="55"/>
      <c r="RI22" s="55"/>
      <c r="RJ22" s="55"/>
      <c r="RK22" s="55"/>
      <c r="RL22" s="55"/>
      <c r="RM22" s="55"/>
      <c r="RN22" s="55"/>
      <c r="RO22" s="55"/>
      <c r="RP22" s="55"/>
      <c r="RQ22" s="55"/>
      <c r="RR22" s="55"/>
      <c r="RS22" s="55"/>
      <c r="RT22" s="55"/>
      <c r="RU22" s="55"/>
      <c r="RV22" s="55"/>
      <c r="RW22" s="55"/>
      <c r="RX22" s="55"/>
      <c r="RY22" s="55"/>
      <c r="RZ22" s="55"/>
      <c r="SA22" s="55"/>
      <c r="SB22" s="55"/>
      <c r="SC22" s="55"/>
      <c r="SD22" s="55"/>
      <c r="SE22" s="55"/>
      <c r="SF22" s="55"/>
      <c r="SG22" s="55"/>
      <c r="SH22" s="55"/>
      <c r="SI22" s="55"/>
      <c r="SJ22" s="55"/>
      <c r="SK22" s="55"/>
      <c r="SL22" s="55"/>
      <c r="SM22" s="55"/>
      <c r="SN22" s="55"/>
      <c r="SO22" s="55"/>
      <c r="SP22" s="55"/>
      <c r="SQ22" s="55"/>
      <c r="SR22" s="55"/>
      <c r="SS22" s="55"/>
      <c r="ST22" s="55"/>
      <c r="SU22" s="55"/>
      <c r="SV22" s="55"/>
      <c r="SW22" s="55"/>
      <c r="SX22" s="55"/>
      <c r="SY22" s="55"/>
      <c r="SZ22" s="55"/>
      <c r="TA22" s="55"/>
      <c r="TB22" s="55"/>
      <c r="TC22" s="55"/>
      <c r="TD22" s="55"/>
      <c r="TE22" s="55"/>
      <c r="TF22" s="55"/>
      <c r="TG22" s="55"/>
      <c r="TH22" s="55"/>
      <c r="TI22" s="55"/>
      <c r="TJ22" s="55"/>
      <c r="TK22" s="55"/>
      <c r="TL22" s="55"/>
      <c r="TM22" s="55"/>
      <c r="TN22" s="55"/>
      <c r="TO22" s="55"/>
      <c r="TP22" s="55"/>
      <c r="TQ22" s="55"/>
      <c r="TR22" s="55"/>
      <c r="TS22" s="55"/>
      <c r="TT22" s="55"/>
      <c r="TU22" s="55"/>
      <c r="TV22" s="55"/>
      <c r="TW22" s="55"/>
      <c r="TX22" s="55"/>
      <c r="TY22" s="55"/>
      <c r="TZ22" s="55"/>
      <c r="UA22" s="55"/>
      <c r="UB22" s="55"/>
    </row>
    <row r="23" spans="1:548" s="32" customFormat="1" ht="11.25" x14ac:dyDescent="0.2">
      <c r="A23" s="103" t="s">
        <v>298</v>
      </c>
      <c r="B23" s="103" t="s">
        <v>93</v>
      </c>
      <c r="C23" s="79" t="s">
        <v>8</v>
      </c>
      <c r="D23" s="116">
        <v>4654111</v>
      </c>
      <c r="E23" s="117">
        <v>4151609</v>
      </c>
      <c r="F23" s="118">
        <v>2098789</v>
      </c>
      <c r="G23" s="119">
        <v>1860986</v>
      </c>
      <c r="H23" s="119">
        <v>5909951</v>
      </c>
      <c r="I23" s="117">
        <v>2110736</v>
      </c>
      <c r="J23" s="118">
        <v>1887314</v>
      </c>
      <c r="K23" s="119">
        <v>6568680</v>
      </c>
      <c r="L23" s="118">
        <v>6589577</v>
      </c>
      <c r="M23" s="120">
        <v>2849598</v>
      </c>
      <c r="N23" s="109">
        <v>6910570</v>
      </c>
      <c r="O23" s="109">
        <v>1203026</v>
      </c>
      <c r="P23" s="178">
        <f t="shared" si="5"/>
        <v>46794947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</row>
    <row r="24" spans="1:548" s="32" customFormat="1" ht="11.25" x14ac:dyDescent="0.2">
      <c r="A24" s="103" t="s">
        <v>298</v>
      </c>
      <c r="B24" s="103" t="s">
        <v>94</v>
      </c>
      <c r="C24" s="79" t="s">
        <v>9</v>
      </c>
      <c r="D24" s="116">
        <v>9273918</v>
      </c>
      <c r="E24" s="117">
        <v>10800926</v>
      </c>
      <c r="F24" s="118">
        <v>11934073</v>
      </c>
      <c r="G24" s="119">
        <v>8433428</v>
      </c>
      <c r="H24" s="119">
        <v>9594630</v>
      </c>
      <c r="I24" s="117">
        <v>10328000</v>
      </c>
      <c r="J24" s="118">
        <v>8799521</v>
      </c>
      <c r="K24" s="119">
        <v>10954628</v>
      </c>
      <c r="L24" s="118">
        <v>11087286</v>
      </c>
      <c r="M24" s="120">
        <v>9335921</v>
      </c>
      <c r="N24" s="109">
        <v>9473524</v>
      </c>
      <c r="O24" s="109">
        <v>8886535</v>
      </c>
      <c r="P24" s="178">
        <f t="shared" si="5"/>
        <v>118902390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</row>
    <row r="25" spans="1:548" s="32" customFormat="1" ht="11.25" x14ac:dyDescent="0.2">
      <c r="A25" s="103" t="s">
        <v>298</v>
      </c>
      <c r="B25" s="103" t="s">
        <v>95</v>
      </c>
      <c r="C25" s="79" t="s">
        <v>10</v>
      </c>
      <c r="D25" s="116">
        <v>31014983</v>
      </c>
      <c r="E25" s="117">
        <v>33259450</v>
      </c>
      <c r="F25" s="118">
        <v>38282947</v>
      </c>
      <c r="G25" s="119">
        <v>27763170</v>
      </c>
      <c r="H25" s="119">
        <v>33750826</v>
      </c>
      <c r="I25" s="117">
        <v>35730228</v>
      </c>
      <c r="J25" s="118">
        <v>23466673</v>
      </c>
      <c r="K25" s="119">
        <v>37572968</v>
      </c>
      <c r="L25" s="118">
        <v>34632467</v>
      </c>
      <c r="M25" s="120">
        <v>33685424</v>
      </c>
      <c r="N25" s="109">
        <v>34040896</v>
      </c>
      <c r="O25" s="109">
        <v>27092534</v>
      </c>
      <c r="P25" s="178">
        <f t="shared" si="5"/>
        <v>390292566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</row>
    <row r="26" spans="1:548" s="32" customFormat="1" ht="11.25" x14ac:dyDescent="0.2">
      <c r="A26" s="103" t="s">
        <v>298</v>
      </c>
      <c r="B26" s="103" t="s">
        <v>96</v>
      </c>
      <c r="C26" s="79" t="s">
        <v>11</v>
      </c>
      <c r="D26" s="116">
        <v>433550</v>
      </c>
      <c r="E26" s="117">
        <v>898732</v>
      </c>
      <c r="F26" s="118">
        <v>581074</v>
      </c>
      <c r="G26" s="119">
        <v>527162</v>
      </c>
      <c r="H26" s="119">
        <v>998325</v>
      </c>
      <c r="I26" s="117">
        <v>816222</v>
      </c>
      <c r="J26" s="118">
        <v>379489</v>
      </c>
      <c r="K26" s="119">
        <v>747532</v>
      </c>
      <c r="L26" s="118">
        <v>693071</v>
      </c>
      <c r="M26" s="120">
        <v>602590</v>
      </c>
      <c r="N26" s="109">
        <v>532660</v>
      </c>
      <c r="O26" s="109">
        <v>548396</v>
      </c>
      <c r="P26" s="178">
        <f t="shared" si="5"/>
        <v>7758803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</row>
    <row r="27" spans="1:548" s="32" customFormat="1" ht="11.25" x14ac:dyDescent="0.2">
      <c r="A27" s="103" t="s">
        <v>298</v>
      </c>
      <c r="B27" s="103" t="s">
        <v>97</v>
      </c>
      <c r="C27" s="79" t="s">
        <v>185</v>
      </c>
      <c r="D27" s="116">
        <v>942822</v>
      </c>
      <c r="E27" s="117">
        <v>1678062</v>
      </c>
      <c r="F27" s="118">
        <v>2100657</v>
      </c>
      <c r="G27" s="119">
        <v>1350879</v>
      </c>
      <c r="H27" s="119">
        <v>1240005</v>
      </c>
      <c r="I27" s="117">
        <v>1898305</v>
      </c>
      <c r="J27" s="118">
        <v>2116973</v>
      </c>
      <c r="K27" s="119">
        <v>1331265</v>
      </c>
      <c r="L27" s="118">
        <v>3823148</v>
      </c>
      <c r="M27" s="120">
        <v>1877519</v>
      </c>
      <c r="N27" s="109">
        <v>4230938</v>
      </c>
      <c r="O27" s="109">
        <v>324954</v>
      </c>
      <c r="P27" s="178">
        <f t="shared" si="5"/>
        <v>22915527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</row>
    <row r="28" spans="1:548" s="32" customFormat="1" ht="11.25" x14ac:dyDescent="0.2">
      <c r="A28" s="103" t="s">
        <v>298</v>
      </c>
      <c r="B28" s="103" t="s">
        <v>98</v>
      </c>
      <c r="C28" s="79" t="s">
        <v>12</v>
      </c>
      <c r="D28" s="116">
        <v>142860</v>
      </c>
      <c r="E28" s="117">
        <v>183594</v>
      </c>
      <c r="F28" s="118">
        <v>220078</v>
      </c>
      <c r="G28" s="119">
        <v>178418</v>
      </c>
      <c r="H28" s="119">
        <v>196834</v>
      </c>
      <c r="I28" s="117">
        <v>221035</v>
      </c>
      <c r="J28" s="118">
        <v>177635</v>
      </c>
      <c r="K28" s="119">
        <v>211649</v>
      </c>
      <c r="L28" s="118">
        <v>184351</v>
      </c>
      <c r="M28" s="120">
        <v>169787</v>
      </c>
      <c r="N28" s="109">
        <v>190519</v>
      </c>
      <c r="O28" s="109">
        <v>194055</v>
      </c>
      <c r="P28" s="178">
        <f t="shared" si="5"/>
        <v>2270815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</row>
    <row r="29" spans="1:548" s="32" customFormat="1" ht="11.25" x14ac:dyDescent="0.2">
      <c r="A29" s="103" t="s">
        <v>298</v>
      </c>
      <c r="B29" s="103" t="s">
        <v>99</v>
      </c>
      <c r="C29" s="79" t="s">
        <v>240</v>
      </c>
      <c r="D29" s="116">
        <v>233341231</v>
      </c>
      <c r="E29" s="117">
        <v>188705459</v>
      </c>
      <c r="F29" s="118">
        <v>204246046</v>
      </c>
      <c r="G29" s="119">
        <v>104146039</v>
      </c>
      <c r="H29" s="119">
        <v>93967308</v>
      </c>
      <c r="I29" s="117">
        <v>92458403</v>
      </c>
      <c r="J29" s="118">
        <v>88919722</v>
      </c>
      <c r="K29" s="119">
        <v>109569254</v>
      </c>
      <c r="L29" s="118">
        <v>97020310</v>
      </c>
      <c r="M29" s="120">
        <v>100203612</v>
      </c>
      <c r="N29" s="109">
        <v>117566260</v>
      </c>
      <c r="O29" s="109">
        <v>161371068</v>
      </c>
      <c r="P29" s="178">
        <f t="shared" si="5"/>
        <v>1591514712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</row>
    <row r="30" spans="1:548" s="31" customFormat="1" ht="11.25" x14ac:dyDescent="0.2">
      <c r="A30" s="103" t="s">
        <v>298</v>
      </c>
      <c r="B30" s="103" t="s">
        <v>100</v>
      </c>
      <c r="C30" s="79" t="s">
        <v>13</v>
      </c>
      <c r="D30" s="116">
        <v>575833</v>
      </c>
      <c r="E30" s="117">
        <v>952750</v>
      </c>
      <c r="F30" s="118">
        <v>1094386</v>
      </c>
      <c r="G30" s="119">
        <v>647123</v>
      </c>
      <c r="H30" s="119">
        <v>2303279</v>
      </c>
      <c r="I30" s="117">
        <v>3230722</v>
      </c>
      <c r="J30" s="118">
        <v>816346</v>
      </c>
      <c r="K30" s="119">
        <v>1924397</v>
      </c>
      <c r="L30" s="118">
        <v>10906512</v>
      </c>
      <c r="M30" s="120">
        <v>492577</v>
      </c>
      <c r="N30" s="109">
        <v>536724</v>
      </c>
      <c r="O30" s="109">
        <v>426899</v>
      </c>
      <c r="P30" s="178">
        <f t="shared" si="5"/>
        <v>23907548</v>
      </c>
    </row>
    <row r="31" spans="1:548" s="32" customFormat="1" ht="11.25" x14ac:dyDescent="0.2">
      <c r="A31" s="103" t="s">
        <v>298</v>
      </c>
      <c r="B31" s="103" t="s">
        <v>101</v>
      </c>
      <c r="C31" s="79" t="s">
        <v>186</v>
      </c>
      <c r="D31" s="116">
        <v>89620</v>
      </c>
      <c r="E31" s="117">
        <v>166028</v>
      </c>
      <c r="F31" s="118">
        <v>996888</v>
      </c>
      <c r="G31" s="119">
        <v>48110</v>
      </c>
      <c r="H31" s="119">
        <v>97565</v>
      </c>
      <c r="I31" s="117">
        <v>25256</v>
      </c>
      <c r="J31" s="118">
        <v>128955</v>
      </c>
      <c r="K31" s="119">
        <v>558549</v>
      </c>
      <c r="L31" s="118">
        <v>593970</v>
      </c>
      <c r="M31" s="120">
        <v>48110</v>
      </c>
      <c r="N31" s="109">
        <v>0</v>
      </c>
      <c r="O31" s="109">
        <v>0</v>
      </c>
      <c r="P31" s="178">
        <f t="shared" si="5"/>
        <v>2753051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  <c r="QZ31" s="31"/>
      <c r="RA31" s="31"/>
      <c r="RB31" s="31"/>
      <c r="RC31" s="31"/>
      <c r="RD31" s="31"/>
      <c r="RE31" s="31"/>
      <c r="RF31" s="31"/>
      <c r="RG31" s="31"/>
      <c r="RH31" s="31"/>
      <c r="RI31" s="31"/>
      <c r="RJ31" s="31"/>
      <c r="RK31" s="31"/>
      <c r="RL31" s="31"/>
      <c r="RM31" s="31"/>
      <c r="RN31" s="31"/>
      <c r="RO31" s="31"/>
      <c r="RP31" s="31"/>
      <c r="RQ31" s="31"/>
      <c r="RR31" s="31"/>
      <c r="RS31" s="31"/>
      <c r="RT31" s="31"/>
      <c r="RU31" s="31"/>
      <c r="RV31" s="31"/>
      <c r="RW31" s="31"/>
      <c r="RX31" s="31"/>
      <c r="RY31" s="31"/>
      <c r="RZ31" s="31"/>
      <c r="SA31" s="31"/>
      <c r="SB31" s="31"/>
      <c r="SC31" s="31"/>
      <c r="SD31" s="31"/>
      <c r="SE31" s="31"/>
      <c r="SF31" s="31"/>
      <c r="SG31" s="31"/>
      <c r="SH31" s="31"/>
      <c r="SI31" s="31"/>
      <c r="SJ31" s="31"/>
      <c r="SK31" s="31"/>
      <c r="SL31" s="31"/>
      <c r="SM31" s="31"/>
      <c r="SN31" s="31"/>
      <c r="SO31" s="31"/>
      <c r="SP31" s="31"/>
      <c r="SQ31" s="31"/>
      <c r="SR31" s="31"/>
      <c r="SS31" s="31"/>
      <c r="ST31" s="31"/>
      <c r="SU31" s="31"/>
      <c r="SV31" s="31"/>
      <c r="SW31" s="31"/>
      <c r="SX31" s="31"/>
      <c r="SY31" s="31"/>
      <c r="SZ31" s="31"/>
      <c r="TA31" s="31"/>
      <c r="TB31" s="31"/>
      <c r="TC31" s="31"/>
      <c r="TD31" s="31"/>
      <c r="TE31" s="31"/>
      <c r="TF31" s="31"/>
      <c r="TG31" s="31"/>
      <c r="TH31" s="31"/>
      <c r="TI31" s="31"/>
      <c r="TJ31" s="31"/>
      <c r="TK31" s="31"/>
      <c r="TL31" s="31"/>
      <c r="TM31" s="31"/>
      <c r="TN31" s="31"/>
      <c r="TO31" s="31"/>
      <c r="TP31" s="31"/>
      <c r="TQ31" s="31"/>
      <c r="TR31" s="31"/>
      <c r="TS31" s="31"/>
      <c r="TT31" s="31"/>
      <c r="TU31" s="31"/>
      <c r="TV31" s="31"/>
      <c r="TW31" s="31"/>
      <c r="TX31" s="31"/>
      <c r="TY31" s="31"/>
      <c r="TZ31" s="31"/>
      <c r="UA31" s="31"/>
      <c r="UB31" s="31"/>
    </row>
    <row r="32" spans="1:548" s="32" customFormat="1" ht="11.25" x14ac:dyDescent="0.2">
      <c r="A32" s="103" t="s">
        <v>298</v>
      </c>
      <c r="B32" s="103" t="s">
        <v>102</v>
      </c>
      <c r="C32" s="79" t="s">
        <v>14</v>
      </c>
      <c r="D32" s="116">
        <v>62422650</v>
      </c>
      <c r="E32" s="117">
        <v>41469661</v>
      </c>
      <c r="F32" s="118">
        <v>70035981</v>
      </c>
      <c r="G32" s="119">
        <v>16089160</v>
      </c>
      <c r="H32" s="119">
        <v>14544264</v>
      </c>
      <c r="I32" s="117">
        <v>17680655</v>
      </c>
      <c r="J32" s="118">
        <v>4839833</v>
      </c>
      <c r="K32" s="119">
        <v>8440713</v>
      </c>
      <c r="L32" s="118">
        <v>9843912</v>
      </c>
      <c r="M32" s="120">
        <v>1601672</v>
      </c>
      <c r="N32" s="109">
        <v>2070040</v>
      </c>
      <c r="O32" s="109">
        <v>3700330</v>
      </c>
      <c r="P32" s="178">
        <f t="shared" si="5"/>
        <v>252738871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/>
      <c r="RL32" s="31"/>
      <c r="RM32" s="31"/>
      <c r="RN32" s="31"/>
      <c r="RO32" s="31"/>
      <c r="RP32" s="31"/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  <c r="TF32" s="31"/>
      <c r="TG32" s="31"/>
      <c r="TH32" s="31"/>
      <c r="TI32" s="31"/>
      <c r="TJ32" s="31"/>
      <c r="TK32" s="31"/>
      <c r="TL32" s="31"/>
      <c r="TM32" s="31"/>
      <c r="TN32" s="31"/>
      <c r="TO32" s="31"/>
      <c r="TP32" s="31"/>
      <c r="TQ32" s="31"/>
      <c r="TR32" s="31"/>
      <c r="TS32" s="31"/>
      <c r="TT32" s="31"/>
      <c r="TU32" s="31"/>
      <c r="TV32" s="31"/>
      <c r="TW32" s="31"/>
      <c r="TX32" s="31"/>
      <c r="TY32" s="31"/>
      <c r="TZ32" s="31"/>
      <c r="UA32" s="31"/>
      <c r="UB32" s="31"/>
    </row>
    <row r="33" spans="1:548" s="31" customFormat="1" ht="11.25" x14ac:dyDescent="0.2">
      <c r="A33" s="103" t="s">
        <v>298</v>
      </c>
      <c r="B33" s="103">
        <v>4313001</v>
      </c>
      <c r="C33" s="79" t="s">
        <v>187</v>
      </c>
      <c r="D33" s="116">
        <v>37967439</v>
      </c>
      <c r="E33" s="117">
        <v>35993508</v>
      </c>
      <c r="F33" s="118">
        <v>23187152</v>
      </c>
      <c r="G33" s="119">
        <v>19889837</v>
      </c>
      <c r="H33" s="119">
        <v>29050874</v>
      </c>
      <c r="I33" s="117">
        <v>14671176</v>
      </c>
      <c r="J33" s="118">
        <v>12648187</v>
      </c>
      <c r="K33" s="119">
        <v>94780449</v>
      </c>
      <c r="L33" s="118">
        <v>74234431</v>
      </c>
      <c r="M33" s="120">
        <v>13841886</v>
      </c>
      <c r="N33" s="109">
        <v>13286301</v>
      </c>
      <c r="O33" s="109">
        <v>19915439</v>
      </c>
      <c r="P33" s="178">
        <f t="shared" si="5"/>
        <v>389466679</v>
      </c>
    </row>
    <row r="34" spans="1:548" s="31" customFormat="1" ht="11.25" x14ac:dyDescent="0.2">
      <c r="A34" s="103" t="s">
        <v>298</v>
      </c>
      <c r="B34" s="103">
        <v>4314001</v>
      </c>
      <c r="C34" s="79" t="s">
        <v>253</v>
      </c>
      <c r="D34" s="116">
        <v>277822</v>
      </c>
      <c r="E34" s="117">
        <v>383306</v>
      </c>
      <c r="F34" s="118">
        <v>837114</v>
      </c>
      <c r="G34" s="119">
        <v>0</v>
      </c>
      <c r="H34" s="119">
        <v>19302</v>
      </c>
      <c r="I34" s="117">
        <v>0</v>
      </c>
      <c r="J34" s="118">
        <v>0</v>
      </c>
      <c r="K34" s="119">
        <v>0</v>
      </c>
      <c r="L34" s="118">
        <v>0</v>
      </c>
      <c r="M34" s="120"/>
      <c r="N34" s="109">
        <v>15107</v>
      </c>
      <c r="O34" s="109">
        <v>0</v>
      </c>
      <c r="P34" s="178">
        <f t="shared" si="5"/>
        <v>1532651</v>
      </c>
    </row>
    <row r="35" spans="1:548" s="31" customFormat="1" ht="11.25" x14ac:dyDescent="0.2">
      <c r="A35" s="103" t="s">
        <v>298</v>
      </c>
      <c r="B35" s="103" t="s">
        <v>265</v>
      </c>
      <c r="C35" s="79" t="s">
        <v>237</v>
      </c>
      <c r="D35" s="116">
        <v>268318</v>
      </c>
      <c r="E35" s="117">
        <v>363172</v>
      </c>
      <c r="F35" s="118">
        <v>397715</v>
      </c>
      <c r="G35" s="119">
        <v>266049</v>
      </c>
      <c r="H35" s="119">
        <v>216193</v>
      </c>
      <c r="I35" s="117">
        <v>251041</v>
      </c>
      <c r="J35" s="118">
        <v>343458</v>
      </c>
      <c r="K35" s="119">
        <v>508456</v>
      </c>
      <c r="L35" s="118">
        <v>282725</v>
      </c>
      <c r="M35" s="120">
        <v>229841</v>
      </c>
      <c r="N35" s="109">
        <v>445520</v>
      </c>
      <c r="O35" s="109">
        <v>492208</v>
      </c>
      <c r="P35" s="178">
        <f t="shared" si="5"/>
        <v>4064696</v>
      </c>
    </row>
    <row r="36" spans="1:548" s="31" customFormat="1" ht="11.25" x14ac:dyDescent="0.2">
      <c r="A36" s="103" t="s">
        <v>298</v>
      </c>
      <c r="B36" s="103" t="s">
        <v>246</v>
      </c>
      <c r="C36" s="79" t="s">
        <v>245</v>
      </c>
      <c r="D36" s="116">
        <v>3429906</v>
      </c>
      <c r="E36" s="117">
        <v>4077541</v>
      </c>
      <c r="F36" s="118">
        <v>3209517</v>
      </c>
      <c r="G36" s="119">
        <v>1978674</v>
      </c>
      <c r="H36" s="119">
        <v>4074619</v>
      </c>
      <c r="I36" s="117">
        <v>3491768</v>
      </c>
      <c r="J36" s="118">
        <v>3412242</v>
      </c>
      <c r="K36" s="119">
        <v>3752740</v>
      </c>
      <c r="L36" s="118">
        <v>3458116</v>
      </c>
      <c r="M36" s="120">
        <v>5527288</v>
      </c>
      <c r="N36" s="109">
        <v>3520169</v>
      </c>
      <c r="O36" s="109">
        <v>3556534</v>
      </c>
      <c r="P36" s="178">
        <f t="shared" si="5"/>
        <v>43489114</v>
      </c>
    </row>
    <row r="37" spans="1:548" s="77" customFormat="1" ht="11.25" x14ac:dyDescent="0.2">
      <c r="A37" s="121"/>
      <c r="B37" s="121"/>
      <c r="C37" s="46" t="s">
        <v>206</v>
      </c>
      <c r="D37" s="134">
        <f t="shared" ref="D37:O37" si="16">D38</f>
        <v>0</v>
      </c>
      <c r="E37" s="135">
        <f t="shared" si="16"/>
        <v>0</v>
      </c>
      <c r="F37" s="136">
        <f t="shared" si="16"/>
        <v>0</v>
      </c>
      <c r="G37" s="137">
        <f t="shared" si="16"/>
        <v>0</v>
      </c>
      <c r="H37" s="137">
        <f t="shared" si="16"/>
        <v>0</v>
      </c>
      <c r="I37" s="135">
        <f t="shared" si="16"/>
        <v>0</v>
      </c>
      <c r="J37" s="136">
        <f t="shared" si="16"/>
        <v>0</v>
      </c>
      <c r="K37" s="137">
        <f t="shared" si="16"/>
        <v>0</v>
      </c>
      <c r="L37" s="136">
        <f t="shared" si="16"/>
        <v>4895250</v>
      </c>
      <c r="M37" s="138">
        <f t="shared" si="16"/>
        <v>0</v>
      </c>
      <c r="N37" s="139">
        <f t="shared" si="16"/>
        <v>3916200</v>
      </c>
      <c r="O37" s="139">
        <f t="shared" si="16"/>
        <v>0</v>
      </c>
      <c r="P37" s="182">
        <f t="shared" si="5"/>
        <v>8811450</v>
      </c>
    </row>
    <row r="38" spans="1:548" s="31" customFormat="1" ht="11.25" x14ac:dyDescent="0.2">
      <c r="A38" s="103" t="s">
        <v>298</v>
      </c>
      <c r="B38" s="103">
        <v>4410001</v>
      </c>
      <c r="C38" s="79" t="s">
        <v>207</v>
      </c>
      <c r="D38" s="116">
        <v>0</v>
      </c>
      <c r="E38" s="117">
        <v>0</v>
      </c>
      <c r="F38" s="118">
        <v>0</v>
      </c>
      <c r="G38" s="119">
        <v>0</v>
      </c>
      <c r="H38" s="119">
        <v>0</v>
      </c>
      <c r="I38" s="117">
        <v>0</v>
      </c>
      <c r="J38" s="118">
        <v>0</v>
      </c>
      <c r="K38" s="119">
        <v>0</v>
      </c>
      <c r="L38" s="118">
        <v>4895250</v>
      </c>
      <c r="M38" s="120">
        <v>0</v>
      </c>
      <c r="N38" s="109">
        <v>3916200</v>
      </c>
      <c r="O38" s="109">
        <v>0</v>
      </c>
      <c r="P38" s="178">
        <f t="shared" si="5"/>
        <v>8811450</v>
      </c>
    </row>
    <row r="39" spans="1:548" s="56" customFormat="1" ht="11.25" x14ac:dyDescent="0.2">
      <c r="A39" s="140"/>
      <c r="B39" s="75"/>
      <c r="C39" s="76" t="s">
        <v>6</v>
      </c>
      <c r="D39" s="134">
        <f t="shared" ref="D39:I39" si="17">SUM(D40:D43)</f>
        <v>5230791</v>
      </c>
      <c r="E39" s="135">
        <f t="shared" si="17"/>
        <v>5616731</v>
      </c>
      <c r="F39" s="136">
        <f t="shared" si="17"/>
        <v>6765899</v>
      </c>
      <c r="G39" s="137">
        <f t="shared" si="17"/>
        <v>4551408</v>
      </c>
      <c r="H39" s="137">
        <f t="shared" si="17"/>
        <v>4906197</v>
      </c>
      <c r="I39" s="135">
        <f t="shared" si="17"/>
        <v>4255756</v>
      </c>
      <c r="J39" s="136">
        <f t="shared" ref="J39:O39" si="18">SUM(J40:J43)</f>
        <v>3819008</v>
      </c>
      <c r="K39" s="137">
        <f t="shared" si="18"/>
        <v>4107831</v>
      </c>
      <c r="L39" s="136">
        <f t="shared" si="18"/>
        <v>4315483</v>
      </c>
      <c r="M39" s="138">
        <f t="shared" si="18"/>
        <v>3722791</v>
      </c>
      <c r="N39" s="139">
        <f t="shared" si="18"/>
        <v>3985879</v>
      </c>
      <c r="O39" s="139">
        <f t="shared" si="18"/>
        <v>9249265</v>
      </c>
      <c r="P39" s="182">
        <f t="shared" si="5"/>
        <v>60527039</v>
      </c>
      <c r="Q39" s="77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  <c r="IW39" s="55"/>
      <c r="IX39" s="55"/>
      <c r="IY39" s="55"/>
      <c r="IZ39" s="55"/>
      <c r="JA39" s="55"/>
      <c r="JB39" s="55"/>
      <c r="JC39" s="55"/>
      <c r="JD39" s="55"/>
      <c r="JE39" s="55"/>
      <c r="JF39" s="55"/>
      <c r="JG39" s="55"/>
      <c r="JH39" s="55"/>
      <c r="JI39" s="55"/>
      <c r="JJ39" s="55"/>
      <c r="JK39" s="55"/>
      <c r="JL39" s="55"/>
      <c r="JM39" s="55"/>
      <c r="JN39" s="55"/>
      <c r="JO39" s="55"/>
      <c r="JP39" s="55"/>
      <c r="JQ39" s="55"/>
      <c r="JR39" s="55"/>
      <c r="JS39" s="55"/>
      <c r="JT39" s="55"/>
      <c r="JU39" s="55"/>
      <c r="JV39" s="55"/>
      <c r="JW39" s="55"/>
      <c r="JX39" s="55"/>
      <c r="JY39" s="55"/>
      <c r="JZ39" s="55"/>
      <c r="KA39" s="55"/>
      <c r="KB39" s="55"/>
      <c r="KC39" s="55"/>
      <c r="KD39" s="55"/>
      <c r="KE39" s="55"/>
      <c r="KF39" s="55"/>
      <c r="KG39" s="55"/>
      <c r="KH39" s="55"/>
      <c r="KI39" s="55"/>
      <c r="KJ39" s="55"/>
      <c r="KK39" s="55"/>
      <c r="KL39" s="55"/>
      <c r="KM39" s="55"/>
      <c r="KN39" s="55"/>
      <c r="KO39" s="55"/>
      <c r="KP39" s="55"/>
      <c r="KQ39" s="55"/>
      <c r="KR39" s="55"/>
      <c r="KS39" s="55"/>
      <c r="KT39" s="55"/>
      <c r="KU39" s="55"/>
      <c r="KV39" s="55"/>
      <c r="KW39" s="55"/>
      <c r="KX39" s="55"/>
      <c r="KY39" s="55"/>
      <c r="KZ39" s="55"/>
      <c r="LA39" s="55"/>
      <c r="LB39" s="55"/>
      <c r="LC39" s="55"/>
      <c r="LD39" s="55"/>
      <c r="LE39" s="55"/>
      <c r="LF39" s="55"/>
      <c r="LG39" s="55"/>
      <c r="LH39" s="55"/>
      <c r="LI39" s="55"/>
      <c r="LJ39" s="55"/>
      <c r="LK39" s="55"/>
      <c r="LL39" s="55"/>
      <c r="LM39" s="55"/>
      <c r="LN39" s="55"/>
      <c r="LO39" s="55"/>
      <c r="LP39" s="55"/>
      <c r="LQ39" s="55"/>
      <c r="LR39" s="55"/>
      <c r="LS39" s="55"/>
      <c r="LT39" s="55"/>
      <c r="LU39" s="55"/>
      <c r="LV39" s="55"/>
      <c r="LW39" s="55"/>
      <c r="LX39" s="55"/>
      <c r="LY39" s="55"/>
      <c r="LZ39" s="55"/>
      <c r="MA39" s="55"/>
      <c r="MB39" s="55"/>
      <c r="MC39" s="55"/>
      <c r="MD39" s="55"/>
      <c r="ME39" s="55"/>
      <c r="MF39" s="55"/>
      <c r="MG39" s="55"/>
      <c r="MH39" s="55"/>
      <c r="MI39" s="55"/>
      <c r="MJ39" s="55"/>
      <c r="MK39" s="55"/>
      <c r="ML39" s="55"/>
      <c r="MM39" s="55"/>
      <c r="MN39" s="55"/>
      <c r="MO39" s="55"/>
      <c r="MP39" s="55"/>
      <c r="MQ39" s="55"/>
      <c r="MR39" s="55"/>
      <c r="MS39" s="55"/>
      <c r="MT39" s="55"/>
      <c r="MU39" s="55"/>
      <c r="MV39" s="55"/>
      <c r="MW39" s="55"/>
      <c r="MX39" s="55"/>
      <c r="MY39" s="55"/>
      <c r="MZ39" s="55"/>
      <c r="NA39" s="55"/>
      <c r="NB39" s="55"/>
      <c r="NC39" s="55"/>
      <c r="ND39" s="55"/>
      <c r="NE39" s="55"/>
      <c r="NF39" s="55"/>
      <c r="NG39" s="55"/>
      <c r="NH39" s="55"/>
      <c r="NI39" s="55"/>
      <c r="NJ39" s="55"/>
      <c r="NK39" s="55"/>
      <c r="NL39" s="55"/>
      <c r="NM39" s="55"/>
      <c r="NN39" s="55"/>
      <c r="NO39" s="55"/>
      <c r="NP39" s="55"/>
      <c r="NQ39" s="55"/>
      <c r="NR39" s="55"/>
      <c r="NS39" s="55"/>
      <c r="NT39" s="55"/>
      <c r="NU39" s="55"/>
      <c r="NV39" s="55"/>
      <c r="NW39" s="55"/>
      <c r="NX39" s="55"/>
      <c r="NY39" s="55"/>
      <c r="NZ39" s="55"/>
      <c r="OA39" s="55"/>
      <c r="OB39" s="55"/>
      <c r="OC39" s="55"/>
      <c r="OD39" s="55"/>
      <c r="OE39" s="55"/>
      <c r="OF39" s="55"/>
      <c r="OG39" s="55"/>
      <c r="OH39" s="55"/>
      <c r="OI39" s="55"/>
      <c r="OJ39" s="55"/>
      <c r="OK39" s="55"/>
      <c r="OL39" s="55"/>
      <c r="OM39" s="55"/>
      <c r="ON39" s="55"/>
      <c r="OO39" s="55"/>
      <c r="OP39" s="55"/>
      <c r="OQ39" s="55"/>
      <c r="OR39" s="55"/>
      <c r="OS39" s="55"/>
      <c r="OT39" s="55"/>
      <c r="OU39" s="55"/>
      <c r="OV39" s="55"/>
      <c r="OW39" s="55"/>
      <c r="OX39" s="55"/>
      <c r="OY39" s="55"/>
      <c r="OZ39" s="55"/>
      <c r="PA39" s="55"/>
      <c r="PB39" s="55"/>
      <c r="PC39" s="55"/>
      <c r="PD39" s="55"/>
      <c r="PE39" s="55"/>
      <c r="PF39" s="55"/>
      <c r="PG39" s="55"/>
      <c r="PH39" s="55"/>
      <c r="PI39" s="55"/>
      <c r="PJ39" s="55"/>
      <c r="PK39" s="55"/>
      <c r="PL39" s="55"/>
      <c r="PM39" s="55"/>
      <c r="PN39" s="55"/>
      <c r="PO39" s="55"/>
      <c r="PP39" s="55"/>
      <c r="PQ39" s="55"/>
      <c r="PR39" s="55"/>
      <c r="PS39" s="55"/>
      <c r="PT39" s="55"/>
      <c r="PU39" s="55"/>
      <c r="PV39" s="55"/>
      <c r="PW39" s="55"/>
      <c r="PX39" s="55"/>
      <c r="PY39" s="55"/>
      <c r="PZ39" s="55"/>
      <c r="QA39" s="55"/>
      <c r="QB39" s="55"/>
      <c r="QC39" s="55"/>
      <c r="QD39" s="55"/>
      <c r="QE39" s="55"/>
      <c r="QF39" s="55"/>
      <c r="QG39" s="55"/>
      <c r="QH39" s="55"/>
      <c r="QI39" s="55"/>
      <c r="QJ39" s="55"/>
      <c r="QK39" s="55"/>
      <c r="QL39" s="55"/>
      <c r="QM39" s="55"/>
      <c r="QN39" s="55"/>
      <c r="QO39" s="55"/>
      <c r="QP39" s="55"/>
      <c r="QQ39" s="55"/>
      <c r="QR39" s="55"/>
      <c r="QS39" s="55"/>
      <c r="QT39" s="55"/>
      <c r="QU39" s="55"/>
      <c r="QV39" s="55"/>
      <c r="QW39" s="55"/>
      <c r="QX39" s="55"/>
      <c r="QY39" s="55"/>
      <c r="QZ39" s="55"/>
      <c r="RA39" s="55"/>
      <c r="RB39" s="55"/>
      <c r="RC39" s="55"/>
      <c r="RD39" s="55"/>
      <c r="RE39" s="55"/>
      <c r="RF39" s="55"/>
      <c r="RG39" s="55"/>
      <c r="RH39" s="55"/>
      <c r="RI39" s="55"/>
      <c r="RJ39" s="55"/>
      <c r="RK39" s="55"/>
      <c r="RL39" s="55"/>
      <c r="RM39" s="55"/>
      <c r="RN39" s="55"/>
      <c r="RO39" s="55"/>
      <c r="RP39" s="55"/>
      <c r="RQ39" s="55"/>
      <c r="RR39" s="55"/>
      <c r="RS39" s="55"/>
      <c r="RT39" s="55"/>
      <c r="RU39" s="55"/>
      <c r="RV39" s="55"/>
      <c r="RW39" s="55"/>
      <c r="RX39" s="55"/>
      <c r="RY39" s="55"/>
      <c r="RZ39" s="55"/>
      <c r="SA39" s="55"/>
      <c r="SB39" s="55"/>
      <c r="SC39" s="55"/>
      <c r="SD39" s="55"/>
      <c r="SE39" s="55"/>
      <c r="SF39" s="55"/>
      <c r="SG39" s="55"/>
      <c r="SH39" s="55"/>
      <c r="SI39" s="55"/>
      <c r="SJ39" s="55"/>
      <c r="SK39" s="55"/>
      <c r="SL39" s="55"/>
      <c r="SM39" s="55"/>
      <c r="SN39" s="55"/>
      <c r="SO39" s="55"/>
      <c r="SP39" s="55"/>
      <c r="SQ39" s="55"/>
      <c r="SR39" s="55"/>
      <c r="SS39" s="55"/>
      <c r="ST39" s="55"/>
      <c r="SU39" s="55"/>
      <c r="SV39" s="55"/>
      <c r="SW39" s="55"/>
      <c r="SX39" s="55"/>
      <c r="SY39" s="55"/>
      <c r="SZ39" s="55"/>
      <c r="TA39" s="55"/>
      <c r="TB39" s="55"/>
      <c r="TC39" s="55"/>
      <c r="TD39" s="55"/>
      <c r="TE39" s="55"/>
      <c r="TF39" s="55"/>
      <c r="TG39" s="55"/>
      <c r="TH39" s="55"/>
      <c r="TI39" s="55"/>
      <c r="TJ39" s="55"/>
      <c r="TK39" s="55"/>
      <c r="TL39" s="55"/>
      <c r="TM39" s="55"/>
      <c r="TN39" s="55"/>
      <c r="TO39" s="55"/>
      <c r="TP39" s="55"/>
      <c r="TQ39" s="55"/>
      <c r="TR39" s="55"/>
      <c r="TS39" s="55"/>
      <c r="TT39" s="55"/>
      <c r="TU39" s="55"/>
      <c r="TV39" s="55"/>
      <c r="TW39" s="55"/>
      <c r="TX39" s="55"/>
      <c r="TY39" s="55"/>
      <c r="TZ39" s="55"/>
      <c r="UA39" s="55"/>
      <c r="UB39" s="55"/>
    </row>
    <row r="40" spans="1:548" s="32" customFormat="1" ht="11.25" x14ac:dyDescent="0.2">
      <c r="A40" s="103" t="s">
        <v>298</v>
      </c>
      <c r="B40" s="103" t="s">
        <v>103</v>
      </c>
      <c r="C40" s="79" t="s">
        <v>15</v>
      </c>
      <c r="D40" s="116">
        <v>4876170</v>
      </c>
      <c r="E40" s="117">
        <v>5033112</v>
      </c>
      <c r="F40" s="118">
        <v>5909264</v>
      </c>
      <c r="G40" s="119">
        <v>3832611</v>
      </c>
      <c r="H40" s="119">
        <v>3579333</v>
      </c>
      <c r="I40" s="117">
        <v>3347815</v>
      </c>
      <c r="J40" s="118">
        <v>3249345</v>
      </c>
      <c r="K40" s="119">
        <v>3571143</v>
      </c>
      <c r="L40" s="118">
        <v>3701266</v>
      </c>
      <c r="M40" s="120">
        <v>3253221</v>
      </c>
      <c r="N40" s="109">
        <v>3763722</v>
      </c>
      <c r="O40" s="109">
        <v>7252520</v>
      </c>
      <c r="P40" s="178">
        <f t="shared" si="5"/>
        <v>51369522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</row>
    <row r="41" spans="1:548" s="32" customFormat="1" ht="11.25" x14ac:dyDescent="0.2">
      <c r="A41" s="103" t="s">
        <v>298</v>
      </c>
      <c r="B41" s="103" t="s">
        <v>104</v>
      </c>
      <c r="C41" s="79" t="s">
        <v>16</v>
      </c>
      <c r="D41" s="116">
        <v>289260</v>
      </c>
      <c r="E41" s="117">
        <v>517892</v>
      </c>
      <c r="F41" s="118">
        <v>663676</v>
      </c>
      <c r="G41" s="119">
        <v>641375</v>
      </c>
      <c r="H41" s="119">
        <v>1247702</v>
      </c>
      <c r="I41" s="117">
        <v>843157</v>
      </c>
      <c r="J41" s="118">
        <v>496667</v>
      </c>
      <c r="K41" s="119">
        <v>478935</v>
      </c>
      <c r="L41" s="118">
        <v>548054</v>
      </c>
      <c r="M41" s="120">
        <v>440639</v>
      </c>
      <c r="N41" s="109">
        <v>199680</v>
      </c>
      <c r="O41" s="109">
        <v>1942125</v>
      </c>
      <c r="P41" s="178">
        <f t="shared" si="5"/>
        <v>8309162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  <c r="QZ41" s="31"/>
      <c r="RA41" s="31"/>
      <c r="RB41" s="31"/>
      <c r="RC41" s="31"/>
      <c r="RD41" s="31"/>
      <c r="RE41" s="31"/>
      <c r="RF41" s="31"/>
      <c r="RG41" s="31"/>
      <c r="RH41" s="31"/>
      <c r="RI41" s="31"/>
      <c r="RJ41" s="31"/>
      <c r="RK41" s="31"/>
      <c r="RL41" s="31"/>
      <c r="RM41" s="31"/>
      <c r="RN41" s="31"/>
      <c r="RO41" s="31"/>
      <c r="RP41" s="31"/>
      <c r="RQ41" s="31"/>
      <c r="RR41" s="31"/>
      <c r="RS41" s="31"/>
      <c r="RT41" s="31"/>
      <c r="RU41" s="31"/>
      <c r="RV41" s="31"/>
      <c r="RW41" s="31"/>
      <c r="RX41" s="31"/>
      <c r="RY41" s="31"/>
      <c r="RZ41" s="31"/>
      <c r="SA41" s="31"/>
      <c r="SB41" s="31"/>
      <c r="SC41" s="31"/>
      <c r="SD41" s="31"/>
      <c r="SE41" s="31"/>
      <c r="SF41" s="31"/>
      <c r="SG41" s="31"/>
      <c r="SH41" s="31"/>
      <c r="SI41" s="31"/>
      <c r="SJ41" s="31"/>
      <c r="SK41" s="31"/>
      <c r="SL41" s="31"/>
      <c r="SM41" s="31"/>
      <c r="SN41" s="31"/>
      <c r="SO41" s="31"/>
      <c r="SP41" s="31"/>
      <c r="SQ41" s="31"/>
      <c r="SR41" s="31"/>
      <c r="SS41" s="31"/>
      <c r="ST41" s="31"/>
      <c r="SU41" s="31"/>
      <c r="SV41" s="31"/>
      <c r="SW41" s="31"/>
      <c r="SX41" s="31"/>
      <c r="SY41" s="31"/>
      <c r="SZ41" s="31"/>
      <c r="TA41" s="31"/>
      <c r="TB41" s="31"/>
      <c r="TC41" s="31"/>
      <c r="TD41" s="31"/>
      <c r="TE41" s="31"/>
      <c r="TF41" s="31"/>
      <c r="TG41" s="31"/>
      <c r="TH41" s="31"/>
      <c r="TI41" s="31"/>
      <c r="TJ41" s="31"/>
      <c r="TK41" s="31"/>
      <c r="TL41" s="31"/>
      <c r="TM41" s="31"/>
      <c r="TN41" s="31"/>
      <c r="TO41" s="31"/>
      <c r="TP41" s="31"/>
      <c r="TQ41" s="31"/>
      <c r="TR41" s="31"/>
      <c r="TS41" s="31"/>
      <c r="TT41" s="31"/>
      <c r="TU41" s="31"/>
      <c r="TV41" s="31"/>
      <c r="TW41" s="31"/>
      <c r="TX41" s="31"/>
      <c r="TY41" s="31"/>
      <c r="TZ41" s="31"/>
      <c r="UA41" s="31"/>
      <c r="UB41" s="31"/>
    </row>
    <row r="42" spans="1:548" s="32" customFormat="1" ht="11.25" x14ac:dyDescent="0.2">
      <c r="A42" s="103" t="s">
        <v>298</v>
      </c>
      <c r="B42" s="103" t="s">
        <v>105</v>
      </c>
      <c r="C42" s="79" t="s">
        <v>17</v>
      </c>
      <c r="D42" s="116">
        <v>14466</v>
      </c>
      <c r="E42" s="117">
        <v>13207</v>
      </c>
      <c r="F42" s="118">
        <v>110191</v>
      </c>
      <c r="G42" s="119">
        <v>8678</v>
      </c>
      <c r="H42" s="119">
        <v>35995</v>
      </c>
      <c r="I42" s="117">
        <v>25458</v>
      </c>
      <c r="J42" s="118">
        <v>28061</v>
      </c>
      <c r="K42" s="119">
        <v>9713</v>
      </c>
      <c r="L42" s="118">
        <v>13723</v>
      </c>
      <c r="M42" s="120">
        <v>17373</v>
      </c>
      <c r="N42" s="109">
        <v>9706</v>
      </c>
      <c r="O42" s="109">
        <v>28887</v>
      </c>
      <c r="P42" s="178">
        <f t="shared" si="5"/>
        <v>315458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  <c r="QM42" s="31"/>
      <c r="QN42" s="31"/>
      <c r="QO42" s="31"/>
      <c r="QP42" s="31"/>
      <c r="QQ42" s="31"/>
      <c r="QR42" s="31"/>
      <c r="QS42" s="31"/>
      <c r="QT42" s="31"/>
      <c r="QU42" s="31"/>
      <c r="QV42" s="31"/>
      <c r="QW42" s="31"/>
      <c r="QX42" s="31"/>
      <c r="QY42" s="31"/>
      <c r="QZ42" s="31"/>
      <c r="RA42" s="31"/>
      <c r="RB42" s="31"/>
      <c r="RC42" s="31"/>
      <c r="RD42" s="31"/>
      <c r="RE42" s="31"/>
      <c r="RF42" s="31"/>
      <c r="RG42" s="31"/>
      <c r="RH42" s="31"/>
      <c r="RI42" s="31"/>
      <c r="RJ42" s="31"/>
      <c r="RK42" s="31"/>
      <c r="RL42" s="31"/>
      <c r="RM42" s="31"/>
      <c r="RN42" s="31"/>
      <c r="RO42" s="31"/>
      <c r="RP42" s="31"/>
      <c r="RQ42" s="31"/>
      <c r="RR42" s="31"/>
      <c r="RS42" s="31"/>
      <c r="RT42" s="31"/>
      <c r="RU42" s="31"/>
      <c r="RV42" s="31"/>
      <c r="RW42" s="31"/>
      <c r="RX42" s="31"/>
      <c r="RY42" s="31"/>
      <c r="RZ42" s="31"/>
      <c r="SA42" s="31"/>
      <c r="SB42" s="31"/>
      <c r="SC42" s="31"/>
      <c r="SD42" s="31"/>
      <c r="SE42" s="31"/>
      <c r="SF42" s="31"/>
      <c r="SG42" s="31"/>
      <c r="SH42" s="31"/>
      <c r="SI42" s="31"/>
      <c r="SJ42" s="31"/>
      <c r="SK42" s="31"/>
      <c r="SL42" s="31"/>
      <c r="SM42" s="31"/>
      <c r="SN42" s="31"/>
      <c r="SO42" s="31"/>
      <c r="SP42" s="31"/>
      <c r="SQ42" s="31"/>
      <c r="SR42" s="31"/>
      <c r="SS42" s="31"/>
      <c r="ST42" s="31"/>
      <c r="SU42" s="31"/>
      <c r="SV42" s="31"/>
      <c r="SW42" s="31"/>
      <c r="SX42" s="31"/>
      <c r="SY42" s="31"/>
      <c r="SZ42" s="31"/>
      <c r="TA42" s="31"/>
      <c r="TB42" s="31"/>
      <c r="TC42" s="31"/>
      <c r="TD42" s="31"/>
      <c r="TE42" s="31"/>
      <c r="TF42" s="31"/>
      <c r="TG42" s="31"/>
      <c r="TH42" s="31"/>
      <c r="TI42" s="31"/>
      <c r="TJ42" s="31"/>
      <c r="TK42" s="31"/>
      <c r="TL42" s="31"/>
      <c r="TM42" s="31"/>
      <c r="TN42" s="31"/>
      <c r="TO42" s="31"/>
      <c r="TP42" s="31"/>
      <c r="TQ42" s="31"/>
      <c r="TR42" s="31"/>
      <c r="TS42" s="31"/>
      <c r="TT42" s="31"/>
      <c r="TU42" s="31"/>
      <c r="TV42" s="31"/>
      <c r="TW42" s="31"/>
      <c r="TX42" s="31"/>
      <c r="TY42" s="31"/>
      <c r="TZ42" s="31"/>
      <c r="UA42" s="31"/>
      <c r="UB42" s="31"/>
    </row>
    <row r="43" spans="1:548" s="32" customFormat="1" ht="11.25" x14ac:dyDescent="0.2">
      <c r="A43" s="103" t="s">
        <v>298</v>
      </c>
      <c r="B43" s="103" t="s">
        <v>106</v>
      </c>
      <c r="C43" s="79" t="s">
        <v>188</v>
      </c>
      <c r="D43" s="116">
        <v>50895</v>
      </c>
      <c r="E43" s="117">
        <v>52520</v>
      </c>
      <c r="F43" s="118">
        <v>82768</v>
      </c>
      <c r="G43" s="119">
        <v>68744</v>
      </c>
      <c r="H43" s="119">
        <v>43167</v>
      </c>
      <c r="I43" s="117">
        <v>39326</v>
      </c>
      <c r="J43" s="118">
        <v>44935</v>
      </c>
      <c r="K43" s="119">
        <v>48040</v>
      </c>
      <c r="L43" s="118">
        <v>52440</v>
      </c>
      <c r="M43" s="120">
        <v>11558</v>
      </c>
      <c r="N43" s="109">
        <v>12771</v>
      </c>
      <c r="O43" s="109">
        <v>25733</v>
      </c>
      <c r="P43" s="178">
        <f t="shared" si="5"/>
        <v>532897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</row>
    <row r="44" spans="1:548" s="44" customFormat="1" ht="11.25" x14ac:dyDescent="0.25">
      <c r="A44" s="33"/>
      <c r="B44" s="33"/>
      <c r="C44" s="34" t="s">
        <v>179</v>
      </c>
      <c r="D44" s="66">
        <f>SUM(D45)</f>
        <v>12644967</v>
      </c>
      <c r="E44" s="67">
        <f t="shared" ref="E44:O44" si="19">SUM(E45)</f>
        <v>11239629</v>
      </c>
      <c r="F44" s="37">
        <f t="shared" si="19"/>
        <v>26486722</v>
      </c>
      <c r="G44" s="38">
        <f t="shared" si="19"/>
        <v>15118197</v>
      </c>
      <c r="H44" s="38">
        <f t="shared" si="19"/>
        <v>31603511</v>
      </c>
      <c r="I44" s="67">
        <f t="shared" si="19"/>
        <v>28479645</v>
      </c>
      <c r="J44" s="37">
        <f t="shared" si="19"/>
        <v>15931075</v>
      </c>
      <c r="K44" s="38">
        <f t="shared" si="19"/>
        <v>25146021</v>
      </c>
      <c r="L44" s="37">
        <f t="shared" si="19"/>
        <v>11438177</v>
      </c>
      <c r="M44" s="68">
        <f t="shared" si="19"/>
        <v>14848963</v>
      </c>
      <c r="N44" s="42">
        <f t="shared" si="19"/>
        <v>23482900</v>
      </c>
      <c r="O44" s="42">
        <f t="shared" si="19"/>
        <v>23832980</v>
      </c>
      <c r="P44" s="180">
        <f t="shared" si="5"/>
        <v>240252787</v>
      </c>
      <c r="Q44" s="102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</row>
    <row r="45" spans="1:548" s="56" customFormat="1" ht="11.25" x14ac:dyDescent="0.2">
      <c r="A45" s="75"/>
      <c r="B45" s="75"/>
      <c r="C45" s="76" t="s">
        <v>175</v>
      </c>
      <c r="D45" s="69">
        <f t="shared" ref="D45:J45" si="20">SUM(D46:D49)</f>
        <v>12644967</v>
      </c>
      <c r="E45" s="70">
        <f t="shared" si="20"/>
        <v>11239629</v>
      </c>
      <c r="F45" s="71">
        <f t="shared" si="20"/>
        <v>26486722</v>
      </c>
      <c r="G45" s="72">
        <f t="shared" si="20"/>
        <v>15118197</v>
      </c>
      <c r="H45" s="72">
        <f t="shared" si="20"/>
        <v>31603511</v>
      </c>
      <c r="I45" s="70">
        <f t="shared" si="20"/>
        <v>28479645</v>
      </c>
      <c r="J45" s="71">
        <f t="shared" si="20"/>
        <v>15931075</v>
      </c>
      <c r="K45" s="72">
        <f t="shared" ref="K45:L45" si="21">SUM(K46:K49)</f>
        <v>25146021</v>
      </c>
      <c r="L45" s="71">
        <f t="shared" si="21"/>
        <v>11438177</v>
      </c>
      <c r="M45" s="73">
        <f t="shared" ref="M45:N45" si="22">SUM(M46:M49)</f>
        <v>14848963</v>
      </c>
      <c r="N45" s="74">
        <f t="shared" si="22"/>
        <v>23482900</v>
      </c>
      <c r="O45" s="74">
        <f t="shared" ref="O45" si="23">SUM(O46:O49)</f>
        <v>23832980</v>
      </c>
      <c r="P45" s="183">
        <f t="shared" si="5"/>
        <v>240252787</v>
      </c>
      <c r="Q45" s="77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  <c r="IW45" s="55"/>
      <c r="IX45" s="55"/>
      <c r="IY45" s="55"/>
      <c r="IZ45" s="55"/>
      <c r="JA45" s="55"/>
      <c r="JB45" s="55"/>
      <c r="JC45" s="55"/>
      <c r="JD45" s="55"/>
      <c r="JE45" s="55"/>
      <c r="JF45" s="55"/>
      <c r="JG45" s="55"/>
      <c r="JH45" s="55"/>
      <c r="JI45" s="55"/>
      <c r="JJ45" s="55"/>
      <c r="JK45" s="55"/>
      <c r="JL45" s="55"/>
      <c r="JM45" s="55"/>
      <c r="JN45" s="55"/>
      <c r="JO45" s="55"/>
      <c r="JP45" s="55"/>
      <c r="JQ45" s="55"/>
      <c r="JR45" s="55"/>
      <c r="JS45" s="55"/>
      <c r="JT45" s="55"/>
      <c r="JU45" s="55"/>
      <c r="JV45" s="55"/>
      <c r="JW45" s="55"/>
      <c r="JX45" s="55"/>
      <c r="JY45" s="55"/>
      <c r="JZ45" s="55"/>
      <c r="KA45" s="55"/>
      <c r="KB45" s="55"/>
      <c r="KC45" s="55"/>
      <c r="KD45" s="55"/>
      <c r="KE45" s="55"/>
      <c r="KF45" s="55"/>
      <c r="KG45" s="55"/>
      <c r="KH45" s="55"/>
      <c r="KI45" s="55"/>
      <c r="KJ45" s="55"/>
      <c r="KK45" s="55"/>
      <c r="KL45" s="55"/>
      <c r="KM45" s="55"/>
      <c r="KN45" s="55"/>
      <c r="KO45" s="55"/>
      <c r="KP45" s="55"/>
      <c r="KQ45" s="55"/>
      <c r="KR45" s="55"/>
      <c r="KS45" s="55"/>
      <c r="KT45" s="55"/>
      <c r="KU45" s="55"/>
      <c r="KV45" s="55"/>
      <c r="KW45" s="55"/>
      <c r="KX45" s="55"/>
      <c r="KY45" s="55"/>
      <c r="KZ45" s="55"/>
      <c r="LA45" s="55"/>
      <c r="LB45" s="55"/>
      <c r="LC45" s="55"/>
      <c r="LD45" s="55"/>
      <c r="LE45" s="55"/>
      <c r="LF45" s="55"/>
      <c r="LG45" s="55"/>
      <c r="LH45" s="55"/>
      <c r="LI45" s="55"/>
      <c r="LJ45" s="55"/>
      <c r="LK45" s="55"/>
      <c r="LL45" s="55"/>
      <c r="LM45" s="55"/>
      <c r="LN45" s="55"/>
      <c r="LO45" s="55"/>
      <c r="LP45" s="55"/>
      <c r="LQ45" s="55"/>
      <c r="LR45" s="55"/>
      <c r="LS45" s="55"/>
      <c r="LT45" s="55"/>
      <c r="LU45" s="55"/>
      <c r="LV45" s="55"/>
      <c r="LW45" s="55"/>
      <c r="LX45" s="55"/>
      <c r="LY45" s="55"/>
      <c r="LZ45" s="55"/>
      <c r="MA45" s="55"/>
      <c r="MB45" s="55"/>
      <c r="MC45" s="55"/>
      <c r="MD45" s="55"/>
      <c r="ME45" s="55"/>
      <c r="MF45" s="55"/>
      <c r="MG45" s="55"/>
      <c r="MH45" s="55"/>
      <c r="MI45" s="55"/>
      <c r="MJ45" s="55"/>
      <c r="MK45" s="55"/>
      <c r="ML45" s="55"/>
      <c r="MM45" s="55"/>
      <c r="MN45" s="55"/>
      <c r="MO45" s="55"/>
      <c r="MP45" s="55"/>
      <c r="MQ45" s="55"/>
      <c r="MR45" s="55"/>
      <c r="MS45" s="55"/>
      <c r="MT45" s="55"/>
      <c r="MU45" s="55"/>
      <c r="MV45" s="55"/>
      <c r="MW45" s="55"/>
      <c r="MX45" s="55"/>
      <c r="MY45" s="55"/>
      <c r="MZ45" s="55"/>
      <c r="NA45" s="55"/>
      <c r="NB45" s="55"/>
      <c r="NC45" s="55"/>
      <c r="ND45" s="55"/>
      <c r="NE45" s="55"/>
      <c r="NF45" s="55"/>
      <c r="NG45" s="55"/>
      <c r="NH45" s="55"/>
      <c r="NI45" s="55"/>
      <c r="NJ45" s="55"/>
      <c r="NK45" s="55"/>
      <c r="NL45" s="55"/>
      <c r="NM45" s="55"/>
      <c r="NN45" s="55"/>
      <c r="NO45" s="55"/>
      <c r="NP45" s="55"/>
      <c r="NQ45" s="55"/>
      <c r="NR45" s="55"/>
      <c r="NS45" s="55"/>
      <c r="NT45" s="55"/>
      <c r="NU45" s="55"/>
      <c r="NV45" s="55"/>
      <c r="NW45" s="55"/>
      <c r="NX45" s="55"/>
      <c r="NY45" s="55"/>
      <c r="NZ45" s="55"/>
      <c r="OA45" s="55"/>
      <c r="OB45" s="55"/>
      <c r="OC45" s="55"/>
      <c r="OD45" s="55"/>
      <c r="OE45" s="55"/>
      <c r="OF45" s="55"/>
      <c r="OG45" s="55"/>
      <c r="OH45" s="55"/>
      <c r="OI45" s="55"/>
      <c r="OJ45" s="55"/>
      <c r="OK45" s="55"/>
      <c r="OL45" s="55"/>
      <c r="OM45" s="55"/>
      <c r="ON45" s="55"/>
      <c r="OO45" s="55"/>
      <c r="OP45" s="55"/>
      <c r="OQ45" s="55"/>
      <c r="OR45" s="55"/>
      <c r="OS45" s="55"/>
      <c r="OT45" s="55"/>
      <c r="OU45" s="55"/>
      <c r="OV45" s="55"/>
      <c r="OW45" s="55"/>
      <c r="OX45" s="55"/>
      <c r="OY45" s="55"/>
      <c r="OZ45" s="55"/>
      <c r="PA45" s="55"/>
      <c r="PB45" s="55"/>
      <c r="PC45" s="55"/>
      <c r="PD45" s="55"/>
      <c r="PE45" s="55"/>
      <c r="PF45" s="55"/>
      <c r="PG45" s="55"/>
      <c r="PH45" s="55"/>
      <c r="PI45" s="55"/>
      <c r="PJ45" s="55"/>
      <c r="PK45" s="55"/>
      <c r="PL45" s="55"/>
      <c r="PM45" s="55"/>
      <c r="PN45" s="55"/>
      <c r="PO45" s="55"/>
      <c r="PP45" s="55"/>
      <c r="PQ45" s="55"/>
      <c r="PR45" s="55"/>
      <c r="PS45" s="55"/>
      <c r="PT45" s="55"/>
      <c r="PU45" s="55"/>
      <c r="PV45" s="55"/>
      <c r="PW45" s="55"/>
      <c r="PX45" s="55"/>
      <c r="PY45" s="55"/>
      <c r="PZ45" s="55"/>
      <c r="QA45" s="55"/>
      <c r="QB45" s="55"/>
      <c r="QC45" s="55"/>
      <c r="QD45" s="55"/>
      <c r="QE45" s="55"/>
      <c r="QF45" s="55"/>
      <c r="QG45" s="55"/>
      <c r="QH45" s="55"/>
      <c r="QI45" s="55"/>
      <c r="QJ45" s="55"/>
      <c r="QK45" s="55"/>
      <c r="QL45" s="55"/>
      <c r="QM45" s="55"/>
      <c r="QN45" s="55"/>
      <c r="QO45" s="55"/>
      <c r="QP45" s="55"/>
      <c r="QQ45" s="55"/>
      <c r="QR45" s="55"/>
      <c r="QS45" s="55"/>
      <c r="QT45" s="55"/>
      <c r="QU45" s="55"/>
      <c r="QV45" s="55"/>
      <c r="QW45" s="55"/>
      <c r="QX45" s="55"/>
      <c r="QY45" s="55"/>
      <c r="QZ45" s="55"/>
      <c r="RA45" s="55"/>
      <c r="RB45" s="55"/>
      <c r="RC45" s="55"/>
      <c r="RD45" s="55"/>
      <c r="RE45" s="55"/>
      <c r="RF45" s="55"/>
      <c r="RG45" s="55"/>
      <c r="RH45" s="55"/>
      <c r="RI45" s="55"/>
      <c r="RJ45" s="55"/>
      <c r="RK45" s="55"/>
      <c r="RL45" s="55"/>
      <c r="RM45" s="55"/>
      <c r="RN45" s="55"/>
      <c r="RO45" s="55"/>
      <c r="RP45" s="55"/>
      <c r="RQ45" s="55"/>
      <c r="RR45" s="55"/>
      <c r="RS45" s="55"/>
      <c r="RT45" s="55"/>
      <c r="RU45" s="55"/>
      <c r="RV45" s="55"/>
      <c r="RW45" s="55"/>
      <c r="RX45" s="55"/>
      <c r="RY45" s="55"/>
      <c r="RZ45" s="55"/>
      <c r="SA45" s="55"/>
      <c r="SB45" s="55"/>
      <c r="SC45" s="55"/>
      <c r="SD45" s="55"/>
      <c r="SE45" s="55"/>
      <c r="SF45" s="55"/>
      <c r="SG45" s="55"/>
      <c r="SH45" s="55"/>
      <c r="SI45" s="55"/>
      <c r="SJ45" s="55"/>
      <c r="SK45" s="55"/>
      <c r="SL45" s="55"/>
      <c r="SM45" s="55"/>
      <c r="SN45" s="55"/>
      <c r="SO45" s="55"/>
      <c r="SP45" s="55"/>
      <c r="SQ45" s="55"/>
      <c r="SR45" s="55"/>
      <c r="SS45" s="55"/>
      <c r="ST45" s="55"/>
      <c r="SU45" s="55"/>
      <c r="SV45" s="55"/>
      <c r="SW45" s="55"/>
      <c r="SX45" s="55"/>
      <c r="SY45" s="55"/>
      <c r="SZ45" s="55"/>
      <c r="TA45" s="55"/>
      <c r="TB45" s="55"/>
      <c r="TC45" s="55"/>
      <c r="TD45" s="55"/>
      <c r="TE45" s="55"/>
      <c r="TF45" s="55"/>
      <c r="TG45" s="55"/>
      <c r="TH45" s="55"/>
      <c r="TI45" s="55"/>
      <c r="TJ45" s="55"/>
      <c r="TK45" s="55"/>
      <c r="TL45" s="55"/>
      <c r="TM45" s="55"/>
      <c r="TN45" s="55"/>
      <c r="TO45" s="55"/>
      <c r="TP45" s="55"/>
      <c r="TQ45" s="55"/>
      <c r="TR45" s="55"/>
      <c r="TS45" s="55"/>
      <c r="TT45" s="55"/>
      <c r="TU45" s="55"/>
      <c r="TV45" s="55"/>
      <c r="TW45" s="55"/>
      <c r="TX45" s="55"/>
      <c r="TY45" s="55"/>
      <c r="TZ45" s="55"/>
      <c r="UA45" s="55"/>
      <c r="UB45" s="55"/>
    </row>
    <row r="46" spans="1:548" s="31" customFormat="1" ht="11.25" x14ac:dyDescent="0.2">
      <c r="A46" s="103" t="s">
        <v>44</v>
      </c>
      <c r="B46" s="103" t="s">
        <v>107</v>
      </c>
      <c r="C46" s="79" t="s">
        <v>33</v>
      </c>
      <c r="D46" s="116">
        <v>7990933</v>
      </c>
      <c r="E46" s="117">
        <v>6136782</v>
      </c>
      <c r="F46" s="118">
        <v>12685950</v>
      </c>
      <c r="G46" s="119">
        <v>11043187</v>
      </c>
      <c r="H46" s="119">
        <v>20143024</v>
      </c>
      <c r="I46" s="117">
        <v>16756022</v>
      </c>
      <c r="J46" s="118">
        <v>8801921</v>
      </c>
      <c r="K46" s="119">
        <v>13444010</v>
      </c>
      <c r="L46" s="118">
        <v>6860359</v>
      </c>
      <c r="M46" s="120">
        <v>7908164</v>
      </c>
      <c r="N46" s="109">
        <v>15505579</v>
      </c>
      <c r="O46" s="109">
        <v>13012578</v>
      </c>
      <c r="P46" s="178">
        <f t="shared" si="5"/>
        <v>140288509</v>
      </c>
    </row>
    <row r="47" spans="1:548" s="31" customFormat="1" ht="11.25" x14ac:dyDescent="0.2">
      <c r="A47" s="103" t="s">
        <v>44</v>
      </c>
      <c r="B47" s="103" t="s">
        <v>108</v>
      </c>
      <c r="C47" s="79" t="s">
        <v>34</v>
      </c>
      <c r="D47" s="116">
        <v>1156098</v>
      </c>
      <c r="E47" s="117">
        <v>1313879</v>
      </c>
      <c r="F47" s="118">
        <v>1843516</v>
      </c>
      <c r="G47" s="119">
        <v>-211141.99999999988</v>
      </c>
      <c r="H47" s="119">
        <v>2351553</v>
      </c>
      <c r="I47" s="117">
        <v>1931964</v>
      </c>
      <c r="J47" s="118">
        <v>1807589</v>
      </c>
      <c r="K47" s="119">
        <v>1468623</v>
      </c>
      <c r="L47" s="118">
        <v>929133</v>
      </c>
      <c r="M47" s="120">
        <v>1322827</v>
      </c>
      <c r="N47" s="109">
        <v>1718558</v>
      </c>
      <c r="O47" s="109">
        <v>596612</v>
      </c>
      <c r="P47" s="178">
        <f t="shared" si="5"/>
        <v>16229210</v>
      </c>
    </row>
    <row r="48" spans="1:548" s="31" customFormat="1" ht="11.25" x14ac:dyDescent="0.2">
      <c r="A48" s="103" t="s">
        <v>298</v>
      </c>
      <c r="B48" s="103">
        <v>5111001</v>
      </c>
      <c r="C48" s="79" t="s">
        <v>189</v>
      </c>
      <c r="D48" s="116">
        <v>777260</v>
      </c>
      <c r="E48" s="117">
        <v>873847</v>
      </c>
      <c r="F48" s="118">
        <v>631443</v>
      </c>
      <c r="G48" s="119">
        <v>1387870</v>
      </c>
      <c r="H48" s="119">
        <v>2700084</v>
      </c>
      <c r="I48" s="117">
        <v>2103066</v>
      </c>
      <c r="J48" s="118">
        <v>1732280</v>
      </c>
      <c r="K48" s="119">
        <v>679853</v>
      </c>
      <c r="L48" s="118">
        <v>225818</v>
      </c>
      <c r="M48" s="120">
        <v>71901</v>
      </c>
      <c r="N48" s="109">
        <v>119757</v>
      </c>
      <c r="O48" s="109">
        <v>472022</v>
      </c>
      <c r="P48" s="178">
        <f t="shared" si="5"/>
        <v>11775201</v>
      </c>
    </row>
    <row r="49" spans="1:548" s="32" customFormat="1" ht="11.25" x14ac:dyDescent="0.2">
      <c r="A49" s="103" t="s">
        <v>44</v>
      </c>
      <c r="B49" s="103">
        <v>5112002</v>
      </c>
      <c r="C49" s="79" t="s">
        <v>84</v>
      </c>
      <c r="D49" s="116">
        <v>2720676</v>
      </c>
      <c r="E49" s="117">
        <v>2915121</v>
      </c>
      <c r="F49" s="118">
        <v>11325813</v>
      </c>
      <c r="G49" s="119">
        <v>2898282</v>
      </c>
      <c r="H49" s="119">
        <v>6408850</v>
      </c>
      <c r="I49" s="117">
        <v>7688593</v>
      </c>
      <c r="J49" s="118">
        <v>3589285</v>
      </c>
      <c r="K49" s="119">
        <v>9553535</v>
      </c>
      <c r="L49" s="118">
        <v>3422867</v>
      </c>
      <c r="M49" s="120">
        <v>5546071</v>
      </c>
      <c r="N49" s="109">
        <v>6139006</v>
      </c>
      <c r="O49" s="109">
        <v>9751768</v>
      </c>
      <c r="P49" s="178">
        <f t="shared" si="5"/>
        <v>71959867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/>
      <c r="PA49" s="31"/>
      <c r="PB49" s="31"/>
      <c r="PC49" s="31"/>
      <c r="PD49" s="31"/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/>
      <c r="PP49" s="31"/>
      <c r="PQ49" s="31"/>
      <c r="PR49" s="31"/>
      <c r="PS49" s="31"/>
      <c r="PT49" s="31"/>
      <c r="PU49" s="31"/>
      <c r="PV49" s="31"/>
      <c r="PW49" s="31"/>
      <c r="PX49" s="31"/>
      <c r="PY49" s="31"/>
      <c r="PZ49" s="31"/>
      <c r="QA49" s="31"/>
      <c r="QB49" s="31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  <c r="QQ49" s="31"/>
      <c r="QR49" s="31"/>
      <c r="QS49" s="31"/>
      <c r="QT49" s="31"/>
      <c r="QU49" s="31"/>
      <c r="QV49" s="31"/>
      <c r="QW49" s="31"/>
      <c r="QX49" s="31"/>
      <c r="QY49" s="31"/>
      <c r="QZ49" s="31"/>
      <c r="RA49" s="31"/>
      <c r="RB49" s="31"/>
      <c r="RC49" s="31"/>
      <c r="RD49" s="31"/>
      <c r="RE49" s="31"/>
      <c r="RF49" s="31"/>
      <c r="RG49" s="31"/>
      <c r="RH49" s="31"/>
      <c r="RI49" s="31"/>
      <c r="RJ49" s="31"/>
      <c r="RK49" s="31"/>
      <c r="RL49" s="31"/>
      <c r="RM49" s="31"/>
      <c r="RN49" s="31"/>
      <c r="RO49" s="31"/>
      <c r="RP49" s="31"/>
      <c r="RQ49" s="31"/>
      <c r="RR49" s="31"/>
      <c r="RS49" s="31"/>
      <c r="RT49" s="31"/>
      <c r="RU49" s="31"/>
      <c r="RV49" s="31"/>
      <c r="RW49" s="31"/>
      <c r="RX49" s="31"/>
      <c r="RY49" s="31"/>
      <c r="RZ49" s="31"/>
      <c r="SA49" s="31"/>
      <c r="SB49" s="31"/>
      <c r="SC49" s="31"/>
      <c r="SD49" s="31"/>
      <c r="SE49" s="31"/>
      <c r="SF49" s="31"/>
      <c r="SG49" s="31"/>
      <c r="SH49" s="31"/>
      <c r="SI49" s="31"/>
      <c r="SJ49" s="31"/>
      <c r="SK49" s="31"/>
      <c r="SL49" s="31"/>
      <c r="SM49" s="31"/>
      <c r="SN49" s="31"/>
      <c r="SO49" s="31"/>
      <c r="SP49" s="31"/>
      <c r="SQ49" s="31"/>
      <c r="SR49" s="31"/>
      <c r="SS49" s="31"/>
      <c r="ST49" s="31"/>
      <c r="SU49" s="31"/>
      <c r="SV49" s="31"/>
      <c r="SW49" s="31"/>
      <c r="SX49" s="31"/>
      <c r="SY49" s="31"/>
      <c r="SZ49" s="31"/>
      <c r="TA49" s="31"/>
      <c r="TB49" s="31"/>
      <c r="TC49" s="31"/>
      <c r="TD49" s="31"/>
      <c r="TE49" s="31"/>
      <c r="TF49" s="31"/>
      <c r="TG49" s="31"/>
      <c r="TH49" s="31"/>
      <c r="TI49" s="31"/>
      <c r="TJ49" s="31"/>
      <c r="TK49" s="31"/>
      <c r="TL49" s="31"/>
      <c r="TM49" s="31"/>
      <c r="TN49" s="31"/>
      <c r="TO49" s="31"/>
      <c r="TP49" s="31"/>
      <c r="TQ49" s="31"/>
      <c r="TR49" s="31"/>
      <c r="TS49" s="31"/>
      <c r="TT49" s="31"/>
      <c r="TU49" s="31"/>
      <c r="TV49" s="31"/>
      <c r="TW49" s="31"/>
      <c r="TX49" s="31"/>
      <c r="TY49" s="31"/>
      <c r="TZ49" s="31"/>
      <c r="UA49" s="31"/>
      <c r="UB49" s="31"/>
    </row>
    <row r="50" spans="1:548" s="44" customFormat="1" ht="11.25" x14ac:dyDescent="0.25">
      <c r="A50" s="33"/>
      <c r="B50" s="33"/>
      <c r="C50" s="34" t="s">
        <v>178</v>
      </c>
      <c r="D50" s="66">
        <f>D51</f>
        <v>23158428</v>
      </c>
      <c r="E50" s="67">
        <f t="shared" ref="E50:G50" si="24">E51</f>
        <v>30507737</v>
      </c>
      <c r="F50" s="37">
        <f t="shared" si="24"/>
        <v>92816879</v>
      </c>
      <c r="G50" s="38">
        <f t="shared" si="24"/>
        <v>57037898</v>
      </c>
      <c r="H50" s="38">
        <f t="shared" ref="H50:O50" si="25">H51</f>
        <v>97396880</v>
      </c>
      <c r="I50" s="67">
        <f t="shared" si="25"/>
        <v>45522609</v>
      </c>
      <c r="J50" s="37">
        <f t="shared" si="25"/>
        <v>28889907</v>
      </c>
      <c r="K50" s="38">
        <f t="shared" si="25"/>
        <v>32733038</v>
      </c>
      <c r="L50" s="37">
        <f t="shared" si="25"/>
        <v>43061193</v>
      </c>
      <c r="M50" s="68">
        <f t="shared" si="25"/>
        <v>32198212</v>
      </c>
      <c r="N50" s="42">
        <f t="shared" si="25"/>
        <v>29941391</v>
      </c>
      <c r="O50" s="42">
        <f t="shared" si="25"/>
        <v>94544319.439999998</v>
      </c>
      <c r="P50" s="180">
        <f t="shared" si="5"/>
        <v>607808491.44000006</v>
      </c>
      <c r="Q50" s="102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</row>
    <row r="51" spans="1:548" s="56" customFormat="1" ht="11.25" x14ac:dyDescent="0.2">
      <c r="A51" s="75"/>
      <c r="B51" s="75"/>
      <c r="C51" s="76" t="s">
        <v>18</v>
      </c>
      <c r="D51" s="69">
        <f t="shared" ref="D51:J51" si="26">D52+D61</f>
        <v>23158428</v>
      </c>
      <c r="E51" s="70">
        <f t="shared" si="26"/>
        <v>30507737</v>
      </c>
      <c r="F51" s="71">
        <f t="shared" si="26"/>
        <v>92816879</v>
      </c>
      <c r="G51" s="72">
        <f t="shared" si="26"/>
        <v>57037898</v>
      </c>
      <c r="H51" s="72">
        <f t="shared" si="26"/>
        <v>97396880</v>
      </c>
      <c r="I51" s="70">
        <f t="shared" si="26"/>
        <v>45522609</v>
      </c>
      <c r="J51" s="71">
        <f t="shared" si="26"/>
        <v>28889907</v>
      </c>
      <c r="K51" s="72">
        <f t="shared" ref="K51" si="27">K52+K61</f>
        <v>32733038</v>
      </c>
      <c r="L51" s="71">
        <f>L52+L61+L57</f>
        <v>43061193</v>
      </c>
      <c r="M51" s="73">
        <f>M52+M61+M57</f>
        <v>32198212</v>
      </c>
      <c r="N51" s="74">
        <f>N52+N61+N57</f>
        <v>29941391</v>
      </c>
      <c r="O51" s="74">
        <f>O52+O61+O57</f>
        <v>94544319.439999998</v>
      </c>
      <c r="P51" s="183">
        <f t="shared" si="5"/>
        <v>607808491.44000006</v>
      </c>
      <c r="Q51" s="77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  <c r="JT51" s="55"/>
      <c r="JU51" s="55"/>
      <c r="JV51" s="55"/>
      <c r="JW51" s="55"/>
      <c r="JX51" s="55"/>
      <c r="JY51" s="55"/>
      <c r="JZ51" s="55"/>
      <c r="KA51" s="55"/>
      <c r="KB51" s="55"/>
      <c r="KC51" s="55"/>
      <c r="KD51" s="55"/>
      <c r="KE51" s="55"/>
      <c r="KF51" s="55"/>
      <c r="KG51" s="55"/>
      <c r="KH51" s="55"/>
      <c r="KI51" s="55"/>
      <c r="KJ51" s="55"/>
      <c r="KK51" s="55"/>
      <c r="KL51" s="55"/>
      <c r="KM51" s="55"/>
      <c r="KN51" s="55"/>
      <c r="KO51" s="55"/>
      <c r="KP51" s="55"/>
      <c r="KQ51" s="55"/>
      <c r="KR51" s="55"/>
      <c r="KS51" s="55"/>
      <c r="KT51" s="55"/>
      <c r="KU51" s="55"/>
      <c r="KV51" s="55"/>
      <c r="KW51" s="55"/>
      <c r="KX51" s="55"/>
      <c r="KY51" s="55"/>
      <c r="KZ51" s="55"/>
      <c r="LA51" s="55"/>
      <c r="LB51" s="55"/>
      <c r="LC51" s="55"/>
      <c r="LD51" s="55"/>
      <c r="LE51" s="55"/>
      <c r="LF51" s="55"/>
      <c r="LG51" s="55"/>
      <c r="LH51" s="55"/>
      <c r="LI51" s="55"/>
      <c r="LJ51" s="55"/>
      <c r="LK51" s="55"/>
      <c r="LL51" s="55"/>
      <c r="LM51" s="55"/>
      <c r="LN51" s="55"/>
      <c r="LO51" s="55"/>
      <c r="LP51" s="55"/>
      <c r="LQ51" s="55"/>
      <c r="LR51" s="55"/>
      <c r="LS51" s="55"/>
      <c r="LT51" s="55"/>
      <c r="LU51" s="55"/>
      <c r="LV51" s="55"/>
      <c r="LW51" s="55"/>
      <c r="LX51" s="55"/>
      <c r="LY51" s="55"/>
      <c r="LZ51" s="55"/>
      <c r="MA51" s="55"/>
      <c r="MB51" s="55"/>
      <c r="MC51" s="55"/>
      <c r="MD51" s="55"/>
      <c r="ME51" s="55"/>
      <c r="MF51" s="55"/>
      <c r="MG51" s="55"/>
      <c r="MH51" s="55"/>
      <c r="MI51" s="55"/>
      <c r="MJ51" s="55"/>
      <c r="MK51" s="55"/>
      <c r="ML51" s="55"/>
      <c r="MM51" s="55"/>
      <c r="MN51" s="55"/>
      <c r="MO51" s="55"/>
      <c r="MP51" s="55"/>
      <c r="MQ51" s="55"/>
      <c r="MR51" s="55"/>
      <c r="MS51" s="55"/>
      <c r="MT51" s="55"/>
      <c r="MU51" s="55"/>
      <c r="MV51" s="55"/>
      <c r="MW51" s="55"/>
      <c r="MX51" s="55"/>
      <c r="MY51" s="55"/>
      <c r="MZ51" s="55"/>
      <c r="NA51" s="55"/>
      <c r="NB51" s="55"/>
      <c r="NC51" s="55"/>
      <c r="ND51" s="55"/>
      <c r="NE51" s="55"/>
      <c r="NF51" s="55"/>
      <c r="NG51" s="55"/>
      <c r="NH51" s="55"/>
      <c r="NI51" s="55"/>
      <c r="NJ51" s="55"/>
      <c r="NK51" s="55"/>
      <c r="NL51" s="55"/>
      <c r="NM51" s="55"/>
      <c r="NN51" s="55"/>
      <c r="NO51" s="55"/>
      <c r="NP51" s="55"/>
      <c r="NQ51" s="55"/>
      <c r="NR51" s="55"/>
      <c r="NS51" s="55"/>
      <c r="NT51" s="55"/>
      <c r="NU51" s="55"/>
      <c r="NV51" s="55"/>
      <c r="NW51" s="55"/>
      <c r="NX51" s="55"/>
      <c r="NY51" s="55"/>
      <c r="NZ51" s="55"/>
      <c r="OA51" s="55"/>
      <c r="OB51" s="55"/>
      <c r="OC51" s="55"/>
      <c r="OD51" s="55"/>
      <c r="OE51" s="55"/>
      <c r="OF51" s="55"/>
      <c r="OG51" s="55"/>
      <c r="OH51" s="55"/>
      <c r="OI51" s="55"/>
      <c r="OJ51" s="55"/>
      <c r="OK51" s="55"/>
      <c r="OL51" s="55"/>
      <c r="OM51" s="55"/>
      <c r="ON51" s="55"/>
      <c r="OO51" s="55"/>
      <c r="OP51" s="55"/>
      <c r="OQ51" s="55"/>
      <c r="OR51" s="55"/>
      <c r="OS51" s="55"/>
      <c r="OT51" s="55"/>
      <c r="OU51" s="55"/>
      <c r="OV51" s="55"/>
      <c r="OW51" s="55"/>
      <c r="OX51" s="55"/>
      <c r="OY51" s="55"/>
      <c r="OZ51" s="55"/>
      <c r="PA51" s="55"/>
      <c r="PB51" s="55"/>
      <c r="PC51" s="55"/>
      <c r="PD51" s="55"/>
      <c r="PE51" s="55"/>
      <c r="PF51" s="55"/>
      <c r="PG51" s="55"/>
      <c r="PH51" s="55"/>
      <c r="PI51" s="55"/>
      <c r="PJ51" s="55"/>
      <c r="PK51" s="55"/>
      <c r="PL51" s="55"/>
      <c r="PM51" s="55"/>
      <c r="PN51" s="55"/>
      <c r="PO51" s="55"/>
      <c r="PP51" s="55"/>
      <c r="PQ51" s="55"/>
      <c r="PR51" s="55"/>
      <c r="PS51" s="55"/>
      <c r="PT51" s="55"/>
      <c r="PU51" s="55"/>
      <c r="PV51" s="55"/>
      <c r="PW51" s="55"/>
      <c r="PX51" s="55"/>
      <c r="PY51" s="55"/>
      <c r="PZ51" s="55"/>
      <c r="QA51" s="55"/>
      <c r="QB51" s="55"/>
      <c r="QC51" s="55"/>
      <c r="QD51" s="55"/>
      <c r="QE51" s="55"/>
      <c r="QF51" s="55"/>
      <c r="QG51" s="55"/>
      <c r="QH51" s="55"/>
      <c r="QI51" s="55"/>
      <c r="QJ51" s="55"/>
      <c r="QK51" s="55"/>
      <c r="QL51" s="55"/>
      <c r="QM51" s="55"/>
      <c r="QN51" s="55"/>
      <c r="QO51" s="55"/>
      <c r="QP51" s="55"/>
      <c r="QQ51" s="55"/>
      <c r="QR51" s="55"/>
      <c r="QS51" s="55"/>
      <c r="QT51" s="55"/>
      <c r="QU51" s="55"/>
      <c r="QV51" s="55"/>
      <c r="QW51" s="55"/>
      <c r="QX51" s="55"/>
      <c r="QY51" s="55"/>
      <c r="QZ51" s="55"/>
      <c r="RA51" s="55"/>
      <c r="RB51" s="55"/>
      <c r="RC51" s="55"/>
      <c r="RD51" s="55"/>
      <c r="RE51" s="55"/>
      <c r="RF51" s="55"/>
      <c r="RG51" s="55"/>
      <c r="RH51" s="55"/>
      <c r="RI51" s="55"/>
      <c r="RJ51" s="55"/>
      <c r="RK51" s="55"/>
      <c r="RL51" s="55"/>
      <c r="RM51" s="55"/>
      <c r="RN51" s="55"/>
      <c r="RO51" s="55"/>
      <c r="RP51" s="55"/>
      <c r="RQ51" s="55"/>
      <c r="RR51" s="55"/>
      <c r="RS51" s="55"/>
      <c r="RT51" s="55"/>
      <c r="RU51" s="55"/>
      <c r="RV51" s="55"/>
      <c r="RW51" s="55"/>
      <c r="RX51" s="55"/>
      <c r="RY51" s="55"/>
      <c r="RZ51" s="55"/>
      <c r="SA51" s="55"/>
      <c r="SB51" s="55"/>
      <c r="SC51" s="55"/>
      <c r="SD51" s="55"/>
      <c r="SE51" s="55"/>
      <c r="SF51" s="55"/>
      <c r="SG51" s="55"/>
      <c r="SH51" s="55"/>
      <c r="SI51" s="55"/>
      <c r="SJ51" s="55"/>
      <c r="SK51" s="55"/>
      <c r="SL51" s="55"/>
      <c r="SM51" s="55"/>
      <c r="SN51" s="55"/>
      <c r="SO51" s="55"/>
      <c r="SP51" s="55"/>
      <c r="SQ51" s="55"/>
      <c r="SR51" s="55"/>
      <c r="SS51" s="55"/>
      <c r="ST51" s="55"/>
      <c r="SU51" s="55"/>
      <c r="SV51" s="55"/>
      <c r="SW51" s="55"/>
      <c r="SX51" s="55"/>
      <c r="SY51" s="55"/>
      <c r="SZ51" s="55"/>
      <c r="TA51" s="55"/>
      <c r="TB51" s="55"/>
      <c r="TC51" s="55"/>
      <c r="TD51" s="55"/>
      <c r="TE51" s="55"/>
      <c r="TF51" s="55"/>
      <c r="TG51" s="55"/>
      <c r="TH51" s="55"/>
      <c r="TI51" s="55"/>
      <c r="TJ51" s="55"/>
      <c r="TK51" s="55"/>
      <c r="TL51" s="55"/>
      <c r="TM51" s="55"/>
      <c r="TN51" s="55"/>
      <c r="TO51" s="55"/>
      <c r="TP51" s="55"/>
      <c r="TQ51" s="55"/>
      <c r="TR51" s="55"/>
      <c r="TS51" s="55"/>
      <c r="TT51" s="55"/>
      <c r="TU51" s="55"/>
      <c r="TV51" s="55"/>
      <c r="TW51" s="55"/>
      <c r="TX51" s="55"/>
      <c r="TY51" s="55"/>
      <c r="TZ51" s="55"/>
      <c r="UA51" s="55"/>
      <c r="UB51" s="55"/>
    </row>
    <row r="52" spans="1:548" s="78" customFormat="1" ht="11.25" x14ac:dyDescent="0.2">
      <c r="A52" s="141"/>
      <c r="B52" s="141"/>
      <c r="C52" s="142" t="s">
        <v>20</v>
      </c>
      <c r="D52" s="143">
        <f t="shared" ref="D52:H52" si="28">SUM(D53:D56)</f>
        <v>23065039</v>
      </c>
      <c r="E52" s="117">
        <f t="shared" si="28"/>
        <v>30390831</v>
      </c>
      <c r="F52" s="118">
        <f t="shared" si="28"/>
        <v>92694390</v>
      </c>
      <c r="G52" s="119">
        <f t="shared" si="28"/>
        <v>56956757</v>
      </c>
      <c r="H52" s="119">
        <f t="shared" si="28"/>
        <v>97273082</v>
      </c>
      <c r="I52" s="117">
        <f t="shared" ref="I52:N52" si="29">SUM(I53:I56)</f>
        <v>45421452</v>
      </c>
      <c r="J52" s="118">
        <f t="shared" si="29"/>
        <v>28812836</v>
      </c>
      <c r="K52" s="119">
        <f t="shared" si="29"/>
        <v>32642046</v>
      </c>
      <c r="L52" s="118">
        <f t="shared" si="29"/>
        <v>40170176</v>
      </c>
      <c r="M52" s="120">
        <f t="shared" si="29"/>
        <v>32080657</v>
      </c>
      <c r="N52" s="109">
        <f t="shared" si="29"/>
        <v>29796849</v>
      </c>
      <c r="O52" s="109">
        <f t="shared" ref="O52" si="30">SUM(O53:O56)</f>
        <v>90632568.439999998</v>
      </c>
      <c r="P52" s="178">
        <f t="shared" si="5"/>
        <v>599936683.44000006</v>
      </c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  <c r="IV52" s="77"/>
      <c r="IW52" s="77"/>
      <c r="IX52" s="77"/>
      <c r="IY52" s="77"/>
      <c r="IZ52" s="77"/>
      <c r="JA52" s="77"/>
      <c r="JB52" s="77"/>
      <c r="JC52" s="77"/>
      <c r="JD52" s="77"/>
      <c r="JE52" s="77"/>
      <c r="JF52" s="77"/>
      <c r="JG52" s="77"/>
      <c r="JH52" s="77"/>
      <c r="JI52" s="77"/>
      <c r="JJ52" s="77"/>
      <c r="JK52" s="77"/>
      <c r="JL52" s="77"/>
      <c r="JM52" s="77"/>
      <c r="JN52" s="77"/>
      <c r="JO52" s="77"/>
      <c r="JP52" s="77"/>
      <c r="JQ52" s="77"/>
      <c r="JR52" s="77"/>
      <c r="JS52" s="77"/>
      <c r="JT52" s="77"/>
      <c r="JU52" s="77"/>
      <c r="JV52" s="77"/>
      <c r="JW52" s="77"/>
      <c r="JX52" s="77"/>
      <c r="JY52" s="77"/>
      <c r="JZ52" s="77"/>
      <c r="KA52" s="77"/>
      <c r="KB52" s="77"/>
      <c r="KC52" s="77"/>
      <c r="KD52" s="77"/>
      <c r="KE52" s="77"/>
      <c r="KF52" s="77"/>
      <c r="KG52" s="77"/>
      <c r="KH52" s="77"/>
      <c r="KI52" s="77"/>
      <c r="KJ52" s="77"/>
      <c r="KK52" s="77"/>
      <c r="KL52" s="77"/>
      <c r="KM52" s="77"/>
      <c r="KN52" s="77"/>
      <c r="KO52" s="77"/>
      <c r="KP52" s="77"/>
      <c r="KQ52" s="77"/>
      <c r="KR52" s="77"/>
      <c r="KS52" s="77"/>
      <c r="KT52" s="77"/>
      <c r="KU52" s="77"/>
      <c r="KV52" s="77"/>
      <c r="KW52" s="77"/>
      <c r="KX52" s="77"/>
      <c r="KY52" s="77"/>
      <c r="KZ52" s="77"/>
      <c r="LA52" s="77"/>
      <c r="LB52" s="77"/>
      <c r="LC52" s="77"/>
      <c r="LD52" s="77"/>
      <c r="LE52" s="77"/>
      <c r="LF52" s="77"/>
      <c r="LG52" s="77"/>
      <c r="LH52" s="77"/>
      <c r="LI52" s="77"/>
      <c r="LJ52" s="77"/>
      <c r="LK52" s="77"/>
      <c r="LL52" s="77"/>
      <c r="LM52" s="77"/>
      <c r="LN52" s="77"/>
      <c r="LO52" s="77"/>
      <c r="LP52" s="77"/>
      <c r="LQ52" s="77"/>
      <c r="LR52" s="77"/>
      <c r="LS52" s="77"/>
      <c r="LT52" s="77"/>
      <c r="LU52" s="77"/>
      <c r="LV52" s="77"/>
      <c r="LW52" s="77"/>
      <c r="LX52" s="77"/>
      <c r="LY52" s="77"/>
      <c r="LZ52" s="77"/>
      <c r="MA52" s="77"/>
      <c r="MB52" s="77"/>
      <c r="MC52" s="77"/>
      <c r="MD52" s="77"/>
      <c r="ME52" s="77"/>
      <c r="MF52" s="77"/>
      <c r="MG52" s="77"/>
      <c r="MH52" s="77"/>
      <c r="MI52" s="77"/>
      <c r="MJ52" s="77"/>
      <c r="MK52" s="77"/>
      <c r="ML52" s="77"/>
      <c r="MM52" s="77"/>
      <c r="MN52" s="77"/>
      <c r="MO52" s="77"/>
      <c r="MP52" s="77"/>
      <c r="MQ52" s="77"/>
      <c r="MR52" s="77"/>
      <c r="MS52" s="77"/>
      <c r="MT52" s="77"/>
      <c r="MU52" s="77"/>
      <c r="MV52" s="77"/>
      <c r="MW52" s="77"/>
      <c r="MX52" s="77"/>
      <c r="MY52" s="77"/>
      <c r="MZ52" s="77"/>
      <c r="NA52" s="77"/>
      <c r="NB52" s="77"/>
      <c r="NC52" s="77"/>
      <c r="ND52" s="77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7"/>
      <c r="NS52" s="77"/>
      <c r="NT52" s="77"/>
      <c r="NU52" s="77"/>
      <c r="NV52" s="77"/>
      <c r="NW52" s="77"/>
      <c r="NX52" s="77"/>
      <c r="NY52" s="77"/>
      <c r="NZ52" s="77"/>
      <c r="OA52" s="77"/>
      <c r="OB52" s="77"/>
      <c r="OC52" s="77"/>
      <c r="OD52" s="77"/>
      <c r="OE52" s="77"/>
      <c r="OF52" s="77"/>
      <c r="OG52" s="77"/>
      <c r="OH52" s="77"/>
      <c r="OI52" s="77"/>
      <c r="OJ52" s="77"/>
      <c r="OK52" s="77"/>
      <c r="OL52" s="77"/>
      <c r="OM52" s="77"/>
      <c r="ON52" s="77"/>
      <c r="OO52" s="77"/>
      <c r="OP52" s="77"/>
      <c r="OQ52" s="77"/>
      <c r="OR52" s="77"/>
      <c r="OS52" s="77"/>
      <c r="OT52" s="77"/>
      <c r="OU52" s="77"/>
      <c r="OV52" s="77"/>
      <c r="OW52" s="77"/>
      <c r="OX52" s="77"/>
      <c r="OY52" s="77"/>
      <c r="OZ52" s="77"/>
      <c r="PA52" s="77"/>
      <c r="PB52" s="77"/>
      <c r="PC52" s="77"/>
      <c r="PD52" s="77"/>
      <c r="PE52" s="77"/>
      <c r="PF52" s="77"/>
      <c r="PG52" s="77"/>
      <c r="PH52" s="77"/>
      <c r="PI52" s="77"/>
      <c r="PJ52" s="77"/>
      <c r="PK52" s="77"/>
      <c r="PL52" s="77"/>
      <c r="PM52" s="77"/>
      <c r="PN52" s="77"/>
      <c r="PO52" s="77"/>
      <c r="PP52" s="77"/>
      <c r="PQ52" s="77"/>
      <c r="PR52" s="77"/>
      <c r="PS52" s="77"/>
      <c r="PT52" s="77"/>
      <c r="PU52" s="77"/>
      <c r="PV52" s="77"/>
      <c r="PW52" s="77"/>
      <c r="PX52" s="77"/>
      <c r="PY52" s="77"/>
      <c r="PZ52" s="77"/>
      <c r="QA52" s="77"/>
      <c r="QB52" s="77"/>
      <c r="QC52" s="77"/>
      <c r="QD52" s="77"/>
      <c r="QE52" s="77"/>
      <c r="QF52" s="77"/>
      <c r="QG52" s="77"/>
      <c r="QH52" s="77"/>
      <c r="QI52" s="77"/>
      <c r="QJ52" s="77"/>
      <c r="QK52" s="77"/>
      <c r="QL52" s="77"/>
      <c r="QM52" s="77"/>
      <c r="QN52" s="77"/>
      <c r="QO52" s="77"/>
      <c r="QP52" s="77"/>
      <c r="QQ52" s="77"/>
      <c r="QR52" s="77"/>
      <c r="QS52" s="77"/>
      <c r="QT52" s="77"/>
      <c r="QU52" s="77"/>
      <c r="QV52" s="77"/>
      <c r="QW52" s="77"/>
      <c r="QX52" s="77"/>
      <c r="QY52" s="77"/>
      <c r="QZ52" s="77"/>
      <c r="RA52" s="77"/>
      <c r="RB52" s="77"/>
      <c r="RC52" s="77"/>
      <c r="RD52" s="77"/>
      <c r="RE52" s="77"/>
      <c r="RF52" s="77"/>
      <c r="RG52" s="77"/>
      <c r="RH52" s="77"/>
      <c r="RI52" s="77"/>
      <c r="RJ52" s="77"/>
      <c r="RK52" s="77"/>
      <c r="RL52" s="77"/>
      <c r="RM52" s="77"/>
      <c r="RN52" s="77"/>
      <c r="RO52" s="77"/>
      <c r="RP52" s="77"/>
      <c r="RQ52" s="77"/>
      <c r="RR52" s="77"/>
      <c r="RS52" s="77"/>
      <c r="RT52" s="77"/>
      <c r="RU52" s="77"/>
      <c r="RV52" s="77"/>
      <c r="RW52" s="77"/>
      <c r="RX52" s="77"/>
      <c r="RY52" s="77"/>
      <c r="RZ52" s="77"/>
      <c r="SA52" s="77"/>
      <c r="SB52" s="77"/>
      <c r="SC52" s="77"/>
      <c r="SD52" s="77"/>
      <c r="SE52" s="77"/>
      <c r="SF52" s="77"/>
      <c r="SG52" s="77"/>
      <c r="SH52" s="77"/>
      <c r="SI52" s="77"/>
      <c r="SJ52" s="77"/>
      <c r="SK52" s="77"/>
      <c r="SL52" s="77"/>
      <c r="SM52" s="77"/>
      <c r="SN52" s="77"/>
      <c r="SO52" s="77"/>
      <c r="SP52" s="77"/>
      <c r="SQ52" s="77"/>
      <c r="SR52" s="77"/>
      <c r="SS52" s="77"/>
      <c r="ST52" s="77"/>
      <c r="SU52" s="77"/>
      <c r="SV52" s="77"/>
      <c r="SW52" s="77"/>
      <c r="SX52" s="77"/>
      <c r="SY52" s="77"/>
      <c r="SZ52" s="77"/>
      <c r="TA52" s="77"/>
      <c r="TB52" s="77"/>
      <c r="TC52" s="77"/>
      <c r="TD52" s="77"/>
      <c r="TE52" s="77"/>
      <c r="TF52" s="77"/>
      <c r="TG52" s="77"/>
      <c r="TH52" s="77"/>
      <c r="TI52" s="77"/>
      <c r="TJ52" s="77"/>
      <c r="TK52" s="77"/>
      <c r="TL52" s="77"/>
      <c r="TM52" s="77"/>
      <c r="TN52" s="77"/>
      <c r="TO52" s="77"/>
      <c r="TP52" s="77"/>
      <c r="TQ52" s="77"/>
      <c r="TR52" s="77"/>
      <c r="TS52" s="77"/>
      <c r="TT52" s="77"/>
      <c r="TU52" s="77"/>
      <c r="TV52" s="77"/>
      <c r="TW52" s="77"/>
      <c r="TX52" s="77"/>
      <c r="TY52" s="77"/>
      <c r="TZ52" s="77"/>
      <c r="UA52" s="77"/>
      <c r="UB52" s="77"/>
    </row>
    <row r="53" spans="1:548" s="31" customFormat="1" ht="11.25" x14ac:dyDescent="0.2">
      <c r="A53" s="103" t="s">
        <v>298</v>
      </c>
      <c r="B53" s="103" t="s">
        <v>109</v>
      </c>
      <c r="C53" s="79" t="s">
        <v>85</v>
      </c>
      <c r="D53" s="116">
        <v>4097402</v>
      </c>
      <c r="E53" s="117">
        <v>9634497</v>
      </c>
      <c r="F53" s="118">
        <v>45422480</v>
      </c>
      <c r="G53" s="119">
        <v>33959924</v>
      </c>
      <c r="H53" s="119">
        <v>5324602</v>
      </c>
      <c r="I53" s="117">
        <v>4228869</v>
      </c>
      <c r="J53" s="118">
        <v>3938517</v>
      </c>
      <c r="K53" s="119">
        <v>4060736</v>
      </c>
      <c r="L53" s="118">
        <v>15322449</v>
      </c>
      <c r="M53" s="120">
        <v>3935300</v>
      </c>
      <c r="N53" s="109">
        <v>8102471</v>
      </c>
      <c r="O53" s="109">
        <v>60935842</v>
      </c>
      <c r="P53" s="178">
        <f t="shared" si="5"/>
        <v>198963089</v>
      </c>
    </row>
    <row r="54" spans="1:548" s="31" customFormat="1" ht="11.25" x14ac:dyDescent="0.2">
      <c r="A54" s="103" t="s">
        <v>298</v>
      </c>
      <c r="B54" s="103" t="s">
        <v>109</v>
      </c>
      <c r="C54" s="79" t="s">
        <v>86</v>
      </c>
      <c r="D54" s="116">
        <v>381595</v>
      </c>
      <c r="E54" s="117">
        <v>369269</v>
      </c>
      <c r="F54" s="118">
        <v>299467</v>
      </c>
      <c r="G54" s="119">
        <v>521426</v>
      </c>
      <c r="H54" s="119">
        <v>341191</v>
      </c>
      <c r="I54" s="117">
        <v>279727</v>
      </c>
      <c r="J54" s="118">
        <v>316988</v>
      </c>
      <c r="K54" s="119">
        <v>322876</v>
      </c>
      <c r="L54" s="118">
        <v>304409</v>
      </c>
      <c r="M54" s="120">
        <v>246083</v>
      </c>
      <c r="N54" s="109">
        <v>324721</v>
      </c>
      <c r="O54" s="109">
        <v>339876</v>
      </c>
      <c r="P54" s="178">
        <f t="shared" si="5"/>
        <v>4047628</v>
      </c>
    </row>
    <row r="55" spans="1:548" s="31" customFormat="1" ht="11.25" x14ac:dyDescent="0.2">
      <c r="A55" s="103" t="s">
        <v>298</v>
      </c>
      <c r="B55" s="103" t="s">
        <v>109</v>
      </c>
      <c r="C55" s="79" t="s">
        <v>87</v>
      </c>
      <c r="D55" s="116">
        <v>973811</v>
      </c>
      <c r="E55" s="117">
        <v>2475126</v>
      </c>
      <c r="F55" s="118">
        <v>1349900</v>
      </c>
      <c r="G55" s="119">
        <v>1875134</v>
      </c>
      <c r="H55" s="119">
        <v>5271885</v>
      </c>
      <c r="I55" s="117">
        <v>3312497</v>
      </c>
      <c r="J55" s="118">
        <v>1779417</v>
      </c>
      <c r="K55" s="119">
        <v>3120755</v>
      </c>
      <c r="L55" s="118">
        <v>4607509</v>
      </c>
      <c r="M55" s="120">
        <v>1965787</v>
      </c>
      <c r="N55" s="109">
        <v>1951883</v>
      </c>
      <c r="O55" s="109">
        <v>3955340.44</v>
      </c>
      <c r="P55" s="178">
        <f t="shared" si="5"/>
        <v>32639044.440000001</v>
      </c>
    </row>
    <row r="56" spans="1:548" s="32" customFormat="1" ht="11.25" x14ac:dyDescent="0.2">
      <c r="A56" s="103" t="s">
        <v>221</v>
      </c>
      <c r="B56" s="103" t="s">
        <v>274</v>
      </c>
      <c r="C56" s="79" t="s">
        <v>88</v>
      </c>
      <c r="D56" s="116">
        <v>17612231</v>
      </c>
      <c r="E56" s="117">
        <v>17911939</v>
      </c>
      <c r="F56" s="118">
        <v>45622543</v>
      </c>
      <c r="G56" s="119">
        <v>20600273</v>
      </c>
      <c r="H56" s="119">
        <v>86335404</v>
      </c>
      <c r="I56" s="117">
        <v>37600359</v>
      </c>
      <c r="J56" s="118">
        <f>19621618+3156296</f>
        <v>22777914</v>
      </c>
      <c r="K56" s="119">
        <v>25137679</v>
      </c>
      <c r="L56" s="118">
        <v>19935809</v>
      </c>
      <c r="M56" s="120">
        <v>25933487</v>
      </c>
      <c r="N56" s="109">
        <v>19417774</v>
      </c>
      <c r="O56" s="109">
        <v>25401510</v>
      </c>
      <c r="P56" s="178">
        <f t="shared" si="5"/>
        <v>364286922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  <c r="KC56" s="31"/>
      <c r="KD56" s="31"/>
      <c r="KE56" s="31"/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/>
      <c r="MV56" s="31"/>
      <c r="MW56" s="31"/>
      <c r="MX56" s="31"/>
      <c r="MY56" s="31"/>
      <c r="MZ56" s="31"/>
      <c r="NA56" s="31"/>
      <c r="NB56" s="31"/>
      <c r="NC56" s="31"/>
      <c r="ND56" s="31"/>
      <c r="NE56" s="31"/>
      <c r="NF56" s="31"/>
      <c r="NG56" s="31"/>
      <c r="NH56" s="31"/>
      <c r="NI56" s="31"/>
      <c r="NJ56" s="31"/>
      <c r="NK56" s="31"/>
      <c r="NL56" s="31"/>
      <c r="NM56" s="31"/>
      <c r="NN56" s="31"/>
      <c r="NO56" s="31"/>
      <c r="NP56" s="31"/>
      <c r="NQ56" s="31"/>
      <c r="NR56" s="31"/>
      <c r="NS56" s="31"/>
      <c r="NT56" s="31"/>
      <c r="NU56" s="31"/>
      <c r="NV56" s="31"/>
      <c r="NW56" s="31"/>
      <c r="NX56" s="31"/>
      <c r="NY56" s="31"/>
      <c r="NZ56" s="31"/>
      <c r="OA56" s="31"/>
      <c r="OB56" s="31"/>
      <c r="OC56" s="31"/>
      <c r="OD56" s="31"/>
      <c r="OE56" s="31"/>
      <c r="OF56" s="31"/>
      <c r="OG56" s="31"/>
      <c r="OH56" s="31"/>
      <c r="OI56" s="31"/>
      <c r="OJ56" s="31"/>
      <c r="OK56" s="31"/>
      <c r="OL56" s="31"/>
      <c r="OM56" s="31"/>
      <c r="ON56" s="31"/>
      <c r="OO56" s="31"/>
      <c r="OP56" s="31"/>
      <c r="OQ56" s="31"/>
      <c r="OR56" s="31"/>
      <c r="OS56" s="31"/>
      <c r="OT56" s="31"/>
      <c r="OU56" s="31"/>
      <c r="OV56" s="31"/>
      <c r="OW56" s="31"/>
      <c r="OX56" s="31"/>
      <c r="OY56" s="31"/>
      <c r="OZ56" s="31"/>
      <c r="PA56" s="31"/>
      <c r="PB56" s="31"/>
      <c r="PC56" s="31"/>
      <c r="PD56" s="31"/>
      <c r="PE56" s="31"/>
      <c r="PF56" s="31"/>
      <c r="PG56" s="31"/>
      <c r="PH56" s="31"/>
      <c r="PI56" s="31"/>
      <c r="PJ56" s="31"/>
      <c r="PK56" s="31"/>
      <c r="PL56" s="31"/>
      <c r="PM56" s="31"/>
      <c r="PN56" s="31"/>
      <c r="PO56" s="31"/>
      <c r="PP56" s="31"/>
      <c r="PQ56" s="31"/>
      <c r="PR56" s="31"/>
      <c r="PS56" s="31"/>
      <c r="PT56" s="31"/>
      <c r="PU56" s="31"/>
      <c r="PV56" s="31"/>
      <c r="PW56" s="31"/>
      <c r="PX56" s="31"/>
      <c r="PY56" s="31"/>
      <c r="PZ56" s="31"/>
      <c r="QA56" s="31"/>
      <c r="QB56" s="31"/>
      <c r="QC56" s="31"/>
      <c r="QD56" s="31"/>
      <c r="QE56" s="31"/>
      <c r="QF56" s="31"/>
      <c r="QG56" s="31"/>
      <c r="QH56" s="31"/>
      <c r="QI56" s="31"/>
      <c r="QJ56" s="31"/>
      <c r="QK56" s="31"/>
      <c r="QL56" s="31"/>
      <c r="QM56" s="31"/>
      <c r="QN56" s="31"/>
      <c r="QO56" s="31"/>
      <c r="QP56" s="31"/>
      <c r="QQ56" s="31"/>
      <c r="QR56" s="31"/>
      <c r="QS56" s="31"/>
      <c r="QT56" s="31"/>
      <c r="QU56" s="31"/>
      <c r="QV56" s="31"/>
      <c r="QW56" s="31"/>
      <c r="QX56" s="31"/>
      <c r="QY56" s="31"/>
      <c r="QZ56" s="31"/>
      <c r="RA56" s="31"/>
      <c r="RB56" s="31"/>
      <c r="RC56" s="31"/>
      <c r="RD56" s="31"/>
      <c r="RE56" s="31"/>
      <c r="RF56" s="31"/>
      <c r="RG56" s="31"/>
      <c r="RH56" s="31"/>
      <c r="RI56" s="31"/>
      <c r="RJ56" s="31"/>
      <c r="RK56" s="31"/>
      <c r="RL56" s="31"/>
      <c r="RM56" s="31"/>
      <c r="RN56" s="31"/>
      <c r="RO56" s="31"/>
      <c r="RP56" s="31"/>
      <c r="RQ56" s="31"/>
      <c r="RR56" s="31"/>
      <c r="RS56" s="31"/>
      <c r="RT56" s="31"/>
      <c r="RU56" s="31"/>
      <c r="RV56" s="31"/>
      <c r="RW56" s="31"/>
      <c r="RX56" s="31"/>
      <c r="RY56" s="31"/>
      <c r="RZ56" s="31"/>
      <c r="SA56" s="31"/>
      <c r="SB56" s="31"/>
      <c r="SC56" s="31"/>
      <c r="SD56" s="31"/>
      <c r="SE56" s="31"/>
      <c r="SF56" s="31"/>
      <c r="SG56" s="31"/>
      <c r="SH56" s="31"/>
      <c r="SI56" s="31"/>
      <c r="SJ56" s="31"/>
      <c r="SK56" s="31"/>
      <c r="SL56" s="31"/>
      <c r="SM56" s="31"/>
      <c r="SN56" s="31"/>
      <c r="SO56" s="31"/>
      <c r="SP56" s="31"/>
      <c r="SQ56" s="31"/>
      <c r="SR56" s="31"/>
      <c r="SS56" s="31"/>
      <c r="ST56" s="31"/>
      <c r="SU56" s="31"/>
      <c r="SV56" s="31"/>
      <c r="SW56" s="31"/>
      <c r="SX56" s="31"/>
      <c r="SY56" s="31"/>
      <c r="SZ56" s="31"/>
      <c r="TA56" s="31"/>
      <c r="TB56" s="31"/>
      <c r="TC56" s="31"/>
      <c r="TD56" s="31"/>
      <c r="TE56" s="31"/>
      <c r="TF56" s="31"/>
      <c r="TG56" s="31"/>
      <c r="TH56" s="31"/>
      <c r="TI56" s="31"/>
      <c r="TJ56" s="31"/>
      <c r="TK56" s="31"/>
      <c r="TL56" s="31"/>
      <c r="TM56" s="31"/>
      <c r="TN56" s="31"/>
      <c r="TO56" s="31"/>
      <c r="TP56" s="31"/>
      <c r="TQ56" s="31"/>
      <c r="TR56" s="31"/>
      <c r="TS56" s="31"/>
      <c r="TT56" s="31"/>
      <c r="TU56" s="31"/>
      <c r="TV56" s="31"/>
      <c r="TW56" s="31"/>
      <c r="TX56" s="31"/>
      <c r="TY56" s="31"/>
      <c r="TZ56" s="31"/>
      <c r="UA56" s="31"/>
      <c r="UB56" s="31"/>
    </row>
    <row r="57" spans="1:548" s="78" customFormat="1" ht="11.25" x14ac:dyDescent="0.2">
      <c r="A57" s="140"/>
      <c r="B57" s="140"/>
      <c r="C57" s="144" t="s">
        <v>231</v>
      </c>
      <c r="D57" s="134">
        <v>0</v>
      </c>
      <c r="E57" s="135">
        <v>0</v>
      </c>
      <c r="F57" s="136">
        <v>0</v>
      </c>
      <c r="G57" s="137">
        <v>0</v>
      </c>
      <c r="H57" s="137">
        <v>0</v>
      </c>
      <c r="I57" s="135">
        <v>0</v>
      </c>
      <c r="J57" s="136">
        <v>0</v>
      </c>
      <c r="K57" s="137">
        <v>0</v>
      </c>
      <c r="L57" s="136">
        <f>SUM(L58:L60)</f>
        <v>2802960</v>
      </c>
      <c r="M57" s="138">
        <f>SUM(M58:M60)</f>
        <v>0</v>
      </c>
      <c r="N57" s="139">
        <f>SUM(N58:N60)</f>
        <v>7000</v>
      </c>
      <c r="O57" s="139">
        <f>SUM(O58:O60)</f>
        <v>3817480</v>
      </c>
      <c r="P57" s="182">
        <f t="shared" si="5"/>
        <v>6627440</v>
      </c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  <c r="IW57" s="77"/>
      <c r="IX57" s="77"/>
      <c r="IY57" s="77"/>
      <c r="IZ57" s="77"/>
      <c r="JA57" s="77"/>
      <c r="JB57" s="77"/>
      <c r="JC57" s="77"/>
      <c r="JD57" s="77"/>
      <c r="JE57" s="77"/>
      <c r="JF57" s="77"/>
      <c r="JG57" s="77"/>
      <c r="JH57" s="77"/>
      <c r="JI57" s="77"/>
      <c r="JJ57" s="77"/>
      <c r="JK57" s="77"/>
      <c r="JL57" s="77"/>
      <c r="JM57" s="77"/>
      <c r="JN57" s="77"/>
      <c r="JO57" s="77"/>
      <c r="JP57" s="77"/>
      <c r="JQ57" s="77"/>
      <c r="JR57" s="77"/>
      <c r="JS57" s="77"/>
      <c r="JT57" s="77"/>
      <c r="JU57" s="77"/>
      <c r="JV57" s="77"/>
      <c r="JW57" s="77"/>
      <c r="JX57" s="77"/>
      <c r="JY57" s="77"/>
      <c r="JZ57" s="77"/>
      <c r="KA57" s="77"/>
      <c r="KB57" s="77"/>
      <c r="KC57" s="77"/>
      <c r="KD57" s="77"/>
      <c r="KE57" s="77"/>
      <c r="KF57" s="77"/>
      <c r="KG57" s="77"/>
      <c r="KH57" s="77"/>
      <c r="KI57" s="77"/>
      <c r="KJ57" s="77"/>
      <c r="KK57" s="77"/>
      <c r="KL57" s="77"/>
      <c r="KM57" s="77"/>
      <c r="KN57" s="77"/>
      <c r="KO57" s="77"/>
      <c r="KP57" s="77"/>
      <c r="KQ57" s="77"/>
      <c r="KR57" s="77"/>
      <c r="KS57" s="77"/>
      <c r="KT57" s="77"/>
      <c r="KU57" s="77"/>
      <c r="KV57" s="77"/>
      <c r="KW57" s="77"/>
      <c r="KX57" s="77"/>
      <c r="KY57" s="77"/>
      <c r="KZ57" s="77"/>
      <c r="LA57" s="77"/>
      <c r="LB57" s="77"/>
      <c r="LC57" s="77"/>
      <c r="LD57" s="77"/>
      <c r="LE57" s="77"/>
      <c r="LF57" s="77"/>
      <c r="LG57" s="77"/>
      <c r="LH57" s="77"/>
      <c r="LI57" s="77"/>
      <c r="LJ57" s="77"/>
      <c r="LK57" s="77"/>
      <c r="LL57" s="77"/>
      <c r="LM57" s="77"/>
      <c r="LN57" s="77"/>
      <c r="LO57" s="77"/>
      <c r="LP57" s="77"/>
      <c r="LQ57" s="77"/>
      <c r="LR57" s="77"/>
      <c r="LS57" s="77"/>
      <c r="LT57" s="77"/>
      <c r="LU57" s="77"/>
      <c r="LV57" s="77"/>
      <c r="LW57" s="77"/>
      <c r="LX57" s="77"/>
      <c r="LY57" s="77"/>
      <c r="LZ57" s="77"/>
      <c r="MA57" s="77"/>
      <c r="MB57" s="77"/>
      <c r="MC57" s="77"/>
      <c r="MD57" s="77"/>
      <c r="ME57" s="77"/>
      <c r="MF57" s="77"/>
      <c r="MG57" s="77"/>
      <c r="MH57" s="77"/>
      <c r="MI57" s="77"/>
      <c r="MJ57" s="77"/>
      <c r="MK57" s="77"/>
      <c r="ML57" s="77"/>
      <c r="MM57" s="77"/>
      <c r="MN57" s="77"/>
      <c r="MO57" s="77"/>
      <c r="MP57" s="77"/>
      <c r="MQ57" s="77"/>
      <c r="MR57" s="77"/>
      <c r="MS57" s="77"/>
      <c r="MT57" s="77"/>
      <c r="MU57" s="77"/>
      <c r="MV57" s="77"/>
      <c r="MW57" s="77"/>
      <c r="MX57" s="77"/>
      <c r="MY57" s="77"/>
      <c r="MZ57" s="77"/>
      <c r="NA57" s="77"/>
      <c r="NB57" s="77"/>
      <c r="NC57" s="77"/>
      <c r="ND57" s="77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7"/>
      <c r="NS57" s="77"/>
      <c r="NT57" s="77"/>
      <c r="NU57" s="77"/>
      <c r="NV57" s="77"/>
      <c r="NW57" s="77"/>
      <c r="NX57" s="77"/>
      <c r="NY57" s="77"/>
      <c r="NZ57" s="77"/>
      <c r="OA57" s="77"/>
      <c r="OB57" s="77"/>
      <c r="OC57" s="77"/>
      <c r="OD57" s="77"/>
      <c r="OE57" s="77"/>
      <c r="OF57" s="77"/>
      <c r="OG57" s="77"/>
      <c r="OH57" s="77"/>
      <c r="OI57" s="77"/>
      <c r="OJ57" s="77"/>
      <c r="OK57" s="77"/>
      <c r="OL57" s="77"/>
      <c r="OM57" s="77"/>
      <c r="ON57" s="77"/>
      <c r="OO57" s="77"/>
      <c r="OP57" s="77"/>
      <c r="OQ57" s="77"/>
      <c r="OR57" s="77"/>
      <c r="OS57" s="77"/>
      <c r="OT57" s="77"/>
      <c r="OU57" s="77"/>
      <c r="OV57" s="77"/>
      <c r="OW57" s="77"/>
      <c r="OX57" s="77"/>
      <c r="OY57" s="77"/>
      <c r="OZ57" s="77"/>
      <c r="PA57" s="77"/>
      <c r="PB57" s="77"/>
      <c r="PC57" s="77"/>
      <c r="PD57" s="77"/>
      <c r="PE57" s="77"/>
      <c r="PF57" s="77"/>
      <c r="PG57" s="77"/>
      <c r="PH57" s="77"/>
      <c r="PI57" s="77"/>
      <c r="PJ57" s="77"/>
      <c r="PK57" s="77"/>
      <c r="PL57" s="77"/>
      <c r="PM57" s="77"/>
      <c r="PN57" s="77"/>
      <c r="PO57" s="77"/>
      <c r="PP57" s="77"/>
      <c r="PQ57" s="77"/>
      <c r="PR57" s="77"/>
      <c r="PS57" s="77"/>
      <c r="PT57" s="77"/>
      <c r="PU57" s="77"/>
      <c r="PV57" s="77"/>
      <c r="PW57" s="77"/>
      <c r="PX57" s="77"/>
      <c r="PY57" s="77"/>
      <c r="PZ57" s="77"/>
      <c r="QA57" s="77"/>
      <c r="QB57" s="77"/>
      <c r="QC57" s="77"/>
      <c r="QD57" s="77"/>
      <c r="QE57" s="77"/>
      <c r="QF57" s="77"/>
      <c r="QG57" s="77"/>
      <c r="QH57" s="77"/>
      <c r="QI57" s="77"/>
      <c r="QJ57" s="77"/>
      <c r="QK57" s="77"/>
      <c r="QL57" s="77"/>
      <c r="QM57" s="77"/>
      <c r="QN57" s="77"/>
      <c r="QO57" s="77"/>
      <c r="QP57" s="77"/>
      <c r="QQ57" s="77"/>
      <c r="QR57" s="77"/>
      <c r="QS57" s="77"/>
      <c r="QT57" s="77"/>
      <c r="QU57" s="77"/>
      <c r="QV57" s="77"/>
      <c r="QW57" s="77"/>
      <c r="QX57" s="77"/>
      <c r="QY57" s="77"/>
      <c r="QZ57" s="77"/>
      <c r="RA57" s="77"/>
      <c r="RB57" s="77"/>
      <c r="RC57" s="77"/>
      <c r="RD57" s="77"/>
      <c r="RE57" s="77"/>
      <c r="RF57" s="77"/>
      <c r="RG57" s="77"/>
      <c r="RH57" s="77"/>
      <c r="RI57" s="77"/>
      <c r="RJ57" s="77"/>
      <c r="RK57" s="77"/>
      <c r="RL57" s="77"/>
      <c r="RM57" s="77"/>
      <c r="RN57" s="77"/>
      <c r="RO57" s="77"/>
      <c r="RP57" s="77"/>
      <c r="RQ57" s="77"/>
      <c r="RR57" s="77"/>
      <c r="RS57" s="77"/>
      <c r="RT57" s="77"/>
      <c r="RU57" s="77"/>
      <c r="RV57" s="77"/>
      <c r="RW57" s="77"/>
      <c r="RX57" s="77"/>
      <c r="RY57" s="77"/>
      <c r="RZ57" s="77"/>
      <c r="SA57" s="77"/>
      <c r="SB57" s="77"/>
      <c r="SC57" s="77"/>
      <c r="SD57" s="77"/>
      <c r="SE57" s="77"/>
      <c r="SF57" s="77"/>
      <c r="SG57" s="77"/>
      <c r="SH57" s="77"/>
      <c r="SI57" s="77"/>
      <c r="SJ57" s="77"/>
      <c r="SK57" s="77"/>
      <c r="SL57" s="77"/>
      <c r="SM57" s="77"/>
      <c r="SN57" s="77"/>
      <c r="SO57" s="77"/>
      <c r="SP57" s="77"/>
      <c r="SQ57" s="77"/>
      <c r="SR57" s="77"/>
      <c r="SS57" s="77"/>
      <c r="ST57" s="77"/>
      <c r="SU57" s="77"/>
      <c r="SV57" s="77"/>
      <c r="SW57" s="77"/>
      <c r="SX57" s="77"/>
      <c r="SY57" s="77"/>
      <c r="SZ57" s="77"/>
      <c r="TA57" s="77"/>
      <c r="TB57" s="77"/>
      <c r="TC57" s="77"/>
      <c r="TD57" s="77"/>
      <c r="TE57" s="77"/>
      <c r="TF57" s="77"/>
      <c r="TG57" s="77"/>
      <c r="TH57" s="77"/>
      <c r="TI57" s="77"/>
      <c r="TJ57" s="77"/>
      <c r="TK57" s="77"/>
      <c r="TL57" s="77"/>
      <c r="TM57" s="77"/>
      <c r="TN57" s="77"/>
      <c r="TO57" s="77"/>
      <c r="TP57" s="77"/>
      <c r="TQ57" s="77"/>
      <c r="TR57" s="77"/>
      <c r="TS57" s="77"/>
      <c r="TT57" s="77"/>
      <c r="TU57" s="77"/>
      <c r="TV57" s="77"/>
      <c r="TW57" s="77"/>
      <c r="TX57" s="77"/>
      <c r="TY57" s="77"/>
      <c r="TZ57" s="77"/>
      <c r="UA57" s="77"/>
      <c r="UB57" s="77"/>
    </row>
    <row r="58" spans="1:548" s="78" customFormat="1" ht="11.25" x14ac:dyDescent="0.2">
      <c r="A58" s="103" t="s">
        <v>221</v>
      </c>
      <c r="B58" s="103" t="s">
        <v>437</v>
      </c>
      <c r="C58" s="79" t="s">
        <v>438</v>
      </c>
      <c r="D58" s="116">
        <v>0</v>
      </c>
      <c r="E58" s="117">
        <v>0</v>
      </c>
      <c r="F58" s="118">
        <v>0</v>
      </c>
      <c r="G58" s="119">
        <v>0</v>
      </c>
      <c r="H58" s="119">
        <v>0</v>
      </c>
      <c r="I58" s="117">
        <v>0</v>
      </c>
      <c r="J58" s="118">
        <v>0</v>
      </c>
      <c r="K58" s="119">
        <v>0</v>
      </c>
      <c r="L58" s="118">
        <v>2802960</v>
      </c>
      <c r="M58" s="120">
        <v>0</v>
      </c>
      <c r="N58" s="109">
        <v>0</v>
      </c>
      <c r="O58" s="109">
        <v>0</v>
      </c>
      <c r="P58" s="178">
        <f t="shared" si="5"/>
        <v>2802960</v>
      </c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  <c r="IW58" s="77"/>
      <c r="IX58" s="77"/>
      <c r="IY58" s="77"/>
      <c r="IZ58" s="77"/>
      <c r="JA58" s="77"/>
      <c r="JB58" s="77"/>
      <c r="JC58" s="77"/>
      <c r="JD58" s="77"/>
      <c r="JE58" s="77"/>
      <c r="JF58" s="77"/>
      <c r="JG58" s="77"/>
      <c r="JH58" s="77"/>
      <c r="JI58" s="77"/>
      <c r="JJ58" s="77"/>
      <c r="JK58" s="77"/>
      <c r="JL58" s="77"/>
      <c r="JM58" s="77"/>
      <c r="JN58" s="77"/>
      <c r="JO58" s="77"/>
      <c r="JP58" s="77"/>
      <c r="JQ58" s="77"/>
      <c r="JR58" s="77"/>
      <c r="JS58" s="77"/>
      <c r="JT58" s="77"/>
      <c r="JU58" s="77"/>
      <c r="JV58" s="77"/>
      <c r="JW58" s="77"/>
      <c r="JX58" s="77"/>
      <c r="JY58" s="77"/>
      <c r="JZ58" s="77"/>
      <c r="KA58" s="77"/>
      <c r="KB58" s="77"/>
      <c r="KC58" s="77"/>
      <c r="KD58" s="77"/>
      <c r="KE58" s="77"/>
      <c r="KF58" s="77"/>
      <c r="KG58" s="77"/>
      <c r="KH58" s="77"/>
      <c r="KI58" s="77"/>
      <c r="KJ58" s="77"/>
      <c r="KK58" s="77"/>
      <c r="KL58" s="77"/>
      <c r="KM58" s="77"/>
      <c r="KN58" s="77"/>
      <c r="KO58" s="77"/>
      <c r="KP58" s="77"/>
      <c r="KQ58" s="77"/>
      <c r="KR58" s="77"/>
      <c r="KS58" s="77"/>
      <c r="KT58" s="77"/>
      <c r="KU58" s="77"/>
      <c r="KV58" s="77"/>
      <c r="KW58" s="77"/>
      <c r="KX58" s="77"/>
      <c r="KY58" s="77"/>
      <c r="KZ58" s="77"/>
      <c r="LA58" s="77"/>
      <c r="LB58" s="77"/>
      <c r="LC58" s="77"/>
      <c r="LD58" s="77"/>
      <c r="LE58" s="77"/>
      <c r="LF58" s="77"/>
      <c r="LG58" s="77"/>
      <c r="LH58" s="77"/>
      <c r="LI58" s="77"/>
      <c r="LJ58" s="77"/>
      <c r="LK58" s="77"/>
      <c r="LL58" s="77"/>
      <c r="LM58" s="77"/>
      <c r="LN58" s="77"/>
      <c r="LO58" s="77"/>
      <c r="LP58" s="77"/>
      <c r="LQ58" s="77"/>
      <c r="LR58" s="77"/>
      <c r="LS58" s="77"/>
      <c r="LT58" s="77"/>
      <c r="LU58" s="77"/>
      <c r="LV58" s="77"/>
      <c r="LW58" s="77"/>
      <c r="LX58" s="77"/>
      <c r="LY58" s="77"/>
      <c r="LZ58" s="77"/>
      <c r="MA58" s="77"/>
      <c r="MB58" s="77"/>
      <c r="MC58" s="77"/>
      <c r="MD58" s="77"/>
      <c r="ME58" s="77"/>
      <c r="MF58" s="77"/>
      <c r="MG58" s="77"/>
      <c r="MH58" s="77"/>
      <c r="MI58" s="77"/>
      <c r="MJ58" s="77"/>
      <c r="MK58" s="77"/>
      <c r="ML58" s="77"/>
      <c r="MM58" s="77"/>
      <c r="MN58" s="77"/>
      <c r="MO58" s="77"/>
      <c r="MP58" s="77"/>
      <c r="MQ58" s="77"/>
      <c r="MR58" s="77"/>
      <c r="MS58" s="77"/>
      <c r="MT58" s="77"/>
      <c r="MU58" s="77"/>
      <c r="MV58" s="77"/>
      <c r="MW58" s="77"/>
      <c r="MX58" s="77"/>
      <c r="MY58" s="77"/>
      <c r="MZ58" s="77"/>
      <c r="NA58" s="77"/>
      <c r="NB58" s="77"/>
      <c r="NC58" s="77"/>
      <c r="ND58" s="77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7"/>
      <c r="NS58" s="77"/>
      <c r="NT58" s="77"/>
      <c r="NU58" s="77"/>
      <c r="NV58" s="77"/>
      <c r="NW58" s="77"/>
      <c r="NX58" s="77"/>
      <c r="NY58" s="77"/>
      <c r="NZ58" s="77"/>
      <c r="OA58" s="77"/>
      <c r="OB58" s="77"/>
      <c r="OC58" s="77"/>
      <c r="OD58" s="77"/>
      <c r="OE58" s="77"/>
      <c r="OF58" s="77"/>
      <c r="OG58" s="77"/>
      <c r="OH58" s="77"/>
      <c r="OI58" s="77"/>
      <c r="OJ58" s="77"/>
      <c r="OK58" s="77"/>
      <c r="OL58" s="77"/>
      <c r="OM58" s="77"/>
      <c r="ON58" s="77"/>
      <c r="OO58" s="77"/>
      <c r="OP58" s="77"/>
      <c r="OQ58" s="77"/>
      <c r="OR58" s="77"/>
      <c r="OS58" s="77"/>
      <c r="OT58" s="77"/>
      <c r="OU58" s="77"/>
      <c r="OV58" s="77"/>
      <c r="OW58" s="77"/>
      <c r="OX58" s="77"/>
      <c r="OY58" s="77"/>
      <c r="OZ58" s="77"/>
      <c r="PA58" s="77"/>
      <c r="PB58" s="77"/>
      <c r="PC58" s="77"/>
      <c r="PD58" s="77"/>
      <c r="PE58" s="77"/>
      <c r="PF58" s="77"/>
      <c r="PG58" s="77"/>
      <c r="PH58" s="77"/>
      <c r="PI58" s="77"/>
      <c r="PJ58" s="77"/>
      <c r="PK58" s="77"/>
      <c r="PL58" s="77"/>
      <c r="PM58" s="77"/>
      <c r="PN58" s="77"/>
      <c r="PO58" s="77"/>
      <c r="PP58" s="77"/>
      <c r="PQ58" s="77"/>
      <c r="PR58" s="77"/>
      <c r="PS58" s="77"/>
      <c r="PT58" s="77"/>
      <c r="PU58" s="77"/>
      <c r="PV58" s="77"/>
      <c r="PW58" s="77"/>
      <c r="PX58" s="77"/>
      <c r="PY58" s="77"/>
      <c r="PZ58" s="77"/>
      <c r="QA58" s="77"/>
      <c r="QB58" s="77"/>
      <c r="QC58" s="77"/>
      <c r="QD58" s="77"/>
      <c r="QE58" s="77"/>
      <c r="QF58" s="77"/>
      <c r="QG58" s="77"/>
      <c r="QH58" s="77"/>
      <c r="QI58" s="77"/>
      <c r="QJ58" s="77"/>
      <c r="QK58" s="77"/>
      <c r="QL58" s="77"/>
      <c r="QM58" s="77"/>
      <c r="QN58" s="77"/>
      <c r="QO58" s="77"/>
      <c r="QP58" s="77"/>
      <c r="QQ58" s="77"/>
      <c r="QR58" s="77"/>
      <c r="QS58" s="77"/>
      <c r="QT58" s="77"/>
      <c r="QU58" s="77"/>
      <c r="QV58" s="77"/>
      <c r="QW58" s="77"/>
      <c r="QX58" s="77"/>
      <c r="QY58" s="77"/>
      <c r="QZ58" s="77"/>
      <c r="RA58" s="77"/>
      <c r="RB58" s="77"/>
      <c r="RC58" s="77"/>
      <c r="RD58" s="77"/>
      <c r="RE58" s="77"/>
      <c r="RF58" s="77"/>
      <c r="RG58" s="77"/>
      <c r="RH58" s="77"/>
      <c r="RI58" s="77"/>
      <c r="RJ58" s="77"/>
      <c r="RK58" s="77"/>
      <c r="RL58" s="77"/>
      <c r="RM58" s="77"/>
      <c r="RN58" s="77"/>
      <c r="RO58" s="77"/>
      <c r="RP58" s="77"/>
      <c r="RQ58" s="77"/>
      <c r="RR58" s="77"/>
      <c r="RS58" s="77"/>
      <c r="RT58" s="77"/>
      <c r="RU58" s="77"/>
      <c r="RV58" s="77"/>
      <c r="RW58" s="77"/>
      <c r="RX58" s="77"/>
      <c r="RY58" s="77"/>
      <c r="RZ58" s="77"/>
      <c r="SA58" s="77"/>
      <c r="SB58" s="77"/>
      <c r="SC58" s="77"/>
      <c r="SD58" s="77"/>
      <c r="SE58" s="77"/>
      <c r="SF58" s="77"/>
      <c r="SG58" s="77"/>
      <c r="SH58" s="77"/>
      <c r="SI58" s="77"/>
      <c r="SJ58" s="77"/>
      <c r="SK58" s="77"/>
      <c r="SL58" s="77"/>
      <c r="SM58" s="77"/>
      <c r="SN58" s="77"/>
      <c r="SO58" s="77"/>
      <c r="SP58" s="77"/>
      <c r="SQ58" s="77"/>
      <c r="SR58" s="77"/>
      <c r="SS58" s="77"/>
      <c r="ST58" s="77"/>
      <c r="SU58" s="77"/>
      <c r="SV58" s="77"/>
      <c r="SW58" s="77"/>
      <c r="SX58" s="77"/>
      <c r="SY58" s="77"/>
      <c r="SZ58" s="77"/>
      <c r="TA58" s="77"/>
      <c r="TB58" s="77"/>
      <c r="TC58" s="77"/>
      <c r="TD58" s="77"/>
      <c r="TE58" s="77"/>
      <c r="TF58" s="77"/>
      <c r="TG58" s="77"/>
      <c r="TH58" s="77"/>
      <c r="TI58" s="77"/>
      <c r="TJ58" s="77"/>
      <c r="TK58" s="77"/>
      <c r="TL58" s="77"/>
      <c r="TM58" s="77"/>
      <c r="TN58" s="77"/>
      <c r="TO58" s="77"/>
      <c r="TP58" s="77"/>
      <c r="TQ58" s="77"/>
      <c r="TR58" s="77"/>
      <c r="TS58" s="77"/>
      <c r="TT58" s="77"/>
      <c r="TU58" s="77"/>
      <c r="TV58" s="77"/>
      <c r="TW58" s="77"/>
      <c r="TX58" s="77"/>
      <c r="TY58" s="77"/>
      <c r="TZ58" s="77"/>
      <c r="UA58" s="77"/>
      <c r="UB58" s="77"/>
    </row>
    <row r="59" spans="1:548" s="78" customFormat="1" ht="11.25" x14ac:dyDescent="0.2">
      <c r="A59" s="103" t="s">
        <v>298</v>
      </c>
      <c r="B59" s="103" t="s">
        <v>461</v>
      </c>
      <c r="C59" s="79" t="s">
        <v>462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09">
        <v>7000</v>
      </c>
      <c r="O59" s="109">
        <v>3817480</v>
      </c>
      <c r="P59" s="178">
        <f t="shared" si="5"/>
        <v>3824480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  <c r="IW59" s="77"/>
      <c r="IX59" s="77"/>
      <c r="IY59" s="77"/>
      <c r="IZ59" s="77"/>
      <c r="JA59" s="77"/>
      <c r="JB59" s="77"/>
      <c r="JC59" s="77"/>
      <c r="JD59" s="77"/>
      <c r="JE59" s="77"/>
      <c r="JF59" s="77"/>
      <c r="JG59" s="77"/>
      <c r="JH59" s="77"/>
      <c r="JI59" s="77"/>
      <c r="JJ59" s="77"/>
      <c r="JK59" s="77"/>
      <c r="JL59" s="77"/>
      <c r="JM59" s="77"/>
      <c r="JN59" s="77"/>
      <c r="JO59" s="77"/>
      <c r="JP59" s="77"/>
      <c r="JQ59" s="77"/>
      <c r="JR59" s="77"/>
      <c r="JS59" s="77"/>
      <c r="JT59" s="77"/>
      <c r="JU59" s="77"/>
      <c r="JV59" s="77"/>
      <c r="JW59" s="77"/>
      <c r="JX59" s="77"/>
      <c r="JY59" s="77"/>
      <c r="JZ59" s="77"/>
      <c r="KA59" s="77"/>
      <c r="KB59" s="77"/>
      <c r="KC59" s="77"/>
      <c r="KD59" s="77"/>
      <c r="KE59" s="77"/>
      <c r="KF59" s="77"/>
      <c r="KG59" s="77"/>
      <c r="KH59" s="77"/>
      <c r="KI59" s="77"/>
      <c r="KJ59" s="77"/>
      <c r="KK59" s="77"/>
      <c r="KL59" s="77"/>
      <c r="KM59" s="77"/>
      <c r="KN59" s="77"/>
      <c r="KO59" s="77"/>
      <c r="KP59" s="77"/>
      <c r="KQ59" s="77"/>
      <c r="KR59" s="77"/>
      <c r="KS59" s="77"/>
      <c r="KT59" s="77"/>
      <c r="KU59" s="77"/>
      <c r="KV59" s="77"/>
      <c r="KW59" s="77"/>
      <c r="KX59" s="77"/>
      <c r="KY59" s="77"/>
      <c r="KZ59" s="77"/>
      <c r="LA59" s="77"/>
      <c r="LB59" s="77"/>
      <c r="LC59" s="77"/>
      <c r="LD59" s="77"/>
      <c r="LE59" s="77"/>
      <c r="LF59" s="77"/>
      <c r="LG59" s="77"/>
      <c r="LH59" s="77"/>
      <c r="LI59" s="77"/>
      <c r="LJ59" s="77"/>
      <c r="LK59" s="77"/>
      <c r="LL59" s="77"/>
      <c r="LM59" s="77"/>
      <c r="LN59" s="77"/>
      <c r="LO59" s="77"/>
      <c r="LP59" s="77"/>
      <c r="LQ59" s="77"/>
      <c r="LR59" s="77"/>
      <c r="LS59" s="77"/>
      <c r="LT59" s="77"/>
      <c r="LU59" s="77"/>
      <c r="LV59" s="77"/>
      <c r="LW59" s="77"/>
      <c r="LX59" s="77"/>
      <c r="LY59" s="77"/>
      <c r="LZ59" s="77"/>
      <c r="MA59" s="77"/>
      <c r="MB59" s="77"/>
      <c r="MC59" s="77"/>
      <c r="MD59" s="77"/>
      <c r="ME59" s="77"/>
      <c r="MF59" s="77"/>
      <c r="MG59" s="77"/>
      <c r="MH59" s="77"/>
      <c r="MI59" s="77"/>
      <c r="MJ59" s="77"/>
      <c r="MK59" s="77"/>
      <c r="ML59" s="77"/>
      <c r="MM59" s="77"/>
      <c r="MN59" s="77"/>
      <c r="MO59" s="77"/>
      <c r="MP59" s="77"/>
      <c r="MQ59" s="77"/>
      <c r="MR59" s="77"/>
      <c r="MS59" s="77"/>
      <c r="MT59" s="77"/>
      <c r="MU59" s="77"/>
      <c r="MV59" s="77"/>
      <c r="MW59" s="77"/>
      <c r="MX59" s="77"/>
      <c r="MY59" s="77"/>
      <c r="MZ59" s="77"/>
      <c r="NA59" s="77"/>
      <c r="NB59" s="77"/>
      <c r="NC59" s="77"/>
      <c r="ND59" s="77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7"/>
      <c r="NS59" s="77"/>
      <c r="NT59" s="77"/>
      <c r="NU59" s="77"/>
      <c r="NV59" s="77"/>
      <c r="NW59" s="77"/>
      <c r="NX59" s="77"/>
      <c r="NY59" s="77"/>
      <c r="NZ59" s="77"/>
      <c r="OA59" s="77"/>
      <c r="OB59" s="77"/>
      <c r="OC59" s="77"/>
      <c r="OD59" s="77"/>
      <c r="OE59" s="77"/>
      <c r="OF59" s="77"/>
      <c r="OG59" s="77"/>
      <c r="OH59" s="77"/>
      <c r="OI59" s="77"/>
      <c r="OJ59" s="77"/>
      <c r="OK59" s="77"/>
      <c r="OL59" s="77"/>
      <c r="OM59" s="77"/>
      <c r="ON59" s="77"/>
      <c r="OO59" s="77"/>
      <c r="OP59" s="77"/>
      <c r="OQ59" s="77"/>
      <c r="OR59" s="77"/>
      <c r="OS59" s="77"/>
      <c r="OT59" s="77"/>
      <c r="OU59" s="77"/>
      <c r="OV59" s="77"/>
      <c r="OW59" s="77"/>
      <c r="OX59" s="77"/>
      <c r="OY59" s="77"/>
      <c r="OZ59" s="77"/>
      <c r="PA59" s="77"/>
      <c r="PB59" s="77"/>
      <c r="PC59" s="77"/>
      <c r="PD59" s="77"/>
      <c r="PE59" s="77"/>
      <c r="PF59" s="77"/>
      <c r="PG59" s="77"/>
      <c r="PH59" s="77"/>
      <c r="PI59" s="77"/>
      <c r="PJ59" s="77"/>
      <c r="PK59" s="77"/>
      <c r="PL59" s="77"/>
      <c r="PM59" s="77"/>
      <c r="PN59" s="77"/>
      <c r="PO59" s="77"/>
      <c r="PP59" s="77"/>
      <c r="PQ59" s="77"/>
      <c r="PR59" s="77"/>
      <c r="PS59" s="77"/>
      <c r="PT59" s="77"/>
      <c r="PU59" s="77"/>
      <c r="PV59" s="77"/>
      <c r="PW59" s="77"/>
      <c r="PX59" s="77"/>
      <c r="PY59" s="77"/>
      <c r="PZ59" s="77"/>
      <c r="QA59" s="77"/>
      <c r="QB59" s="77"/>
      <c r="QC59" s="77"/>
      <c r="QD59" s="77"/>
      <c r="QE59" s="77"/>
      <c r="QF59" s="77"/>
      <c r="QG59" s="77"/>
      <c r="QH59" s="77"/>
      <c r="QI59" s="77"/>
      <c r="QJ59" s="77"/>
      <c r="QK59" s="77"/>
      <c r="QL59" s="77"/>
      <c r="QM59" s="77"/>
      <c r="QN59" s="77"/>
      <c r="QO59" s="77"/>
      <c r="QP59" s="77"/>
      <c r="QQ59" s="77"/>
      <c r="QR59" s="77"/>
      <c r="QS59" s="77"/>
      <c r="QT59" s="77"/>
      <c r="QU59" s="77"/>
      <c r="QV59" s="77"/>
      <c r="QW59" s="77"/>
      <c r="QX59" s="77"/>
      <c r="QY59" s="77"/>
      <c r="QZ59" s="77"/>
      <c r="RA59" s="77"/>
      <c r="RB59" s="77"/>
      <c r="RC59" s="77"/>
      <c r="RD59" s="77"/>
      <c r="RE59" s="77"/>
      <c r="RF59" s="77"/>
      <c r="RG59" s="77"/>
      <c r="RH59" s="77"/>
      <c r="RI59" s="77"/>
      <c r="RJ59" s="77"/>
      <c r="RK59" s="77"/>
      <c r="RL59" s="77"/>
      <c r="RM59" s="77"/>
      <c r="RN59" s="77"/>
      <c r="RO59" s="77"/>
      <c r="RP59" s="77"/>
      <c r="RQ59" s="77"/>
      <c r="RR59" s="77"/>
      <c r="RS59" s="77"/>
      <c r="RT59" s="77"/>
      <c r="RU59" s="77"/>
      <c r="RV59" s="77"/>
      <c r="RW59" s="77"/>
      <c r="RX59" s="77"/>
      <c r="RY59" s="77"/>
      <c r="RZ59" s="77"/>
      <c r="SA59" s="77"/>
      <c r="SB59" s="77"/>
      <c r="SC59" s="77"/>
      <c r="SD59" s="77"/>
      <c r="SE59" s="77"/>
      <c r="SF59" s="77"/>
      <c r="SG59" s="77"/>
      <c r="SH59" s="77"/>
      <c r="SI59" s="77"/>
      <c r="SJ59" s="77"/>
      <c r="SK59" s="77"/>
      <c r="SL59" s="77"/>
      <c r="SM59" s="77"/>
      <c r="SN59" s="77"/>
      <c r="SO59" s="77"/>
      <c r="SP59" s="77"/>
      <c r="SQ59" s="77"/>
      <c r="SR59" s="77"/>
      <c r="SS59" s="77"/>
      <c r="ST59" s="77"/>
      <c r="SU59" s="77"/>
      <c r="SV59" s="77"/>
      <c r="SW59" s="77"/>
      <c r="SX59" s="77"/>
      <c r="SY59" s="77"/>
      <c r="SZ59" s="77"/>
      <c r="TA59" s="77"/>
      <c r="TB59" s="77"/>
      <c r="TC59" s="77"/>
      <c r="TD59" s="77"/>
      <c r="TE59" s="77"/>
      <c r="TF59" s="77"/>
      <c r="TG59" s="77"/>
      <c r="TH59" s="77"/>
      <c r="TI59" s="77"/>
      <c r="TJ59" s="77"/>
      <c r="TK59" s="77"/>
      <c r="TL59" s="77"/>
      <c r="TM59" s="77"/>
      <c r="TN59" s="77"/>
      <c r="TO59" s="77"/>
      <c r="TP59" s="77"/>
      <c r="TQ59" s="77"/>
      <c r="TR59" s="77"/>
      <c r="TS59" s="77"/>
      <c r="TT59" s="77"/>
      <c r="TU59" s="77"/>
      <c r="TV59" s="77"/>
      <c r="TW59" s="77"/>
      <c r="TX59" s="77"/>
      <c r="TY59" s="77"/>
      <c r="TZ59" s="77"/>
      <c r="UA59" s="77"/>
      <c r="UB59" s="77"/>
    </row>
    <row r="60" spans="1:548" s="32" customFormat="1" ht="11.25" x14ac:dyDescent="0.2">
      <c r="A60" s="103" t="s">
        <v>221</v>
      </c>
      <c r="B60" s="103">
        <v>6210003</v>
      </c>
      <c r="C60" s="79" t="s">
        <v>232</v>
      </c>
      <c r="D60" s="116">
        <v>0</v>
      </c>
      <c r="E60" s="117">
        <v>0</v>
      </c>
      <c r="F60" s="118">
        <v>0</v>
      </c>
      <c r="G60" s="119">
        <v>0</v>
      </c>
      <c r="H60" s="119">
        <v>0</v>
      </c>
      <c r="I60" s="117">
        <v>0</v>
      </c>
      <c r="J60" s="118">
        <v>0</v>
      </c>
      <c r="K60" s="119">
        <v>0</v>
      </c>
      <c r="L60" s="118">
        <v>0</v>
      </c>
      <c r="M60" s="120">
        <v>0</v>
      </c>
      <c r="N60" s="109">
        <v>0</v>
      </c>
      <c r="O60" s="109">
        <v>0</v>
      </c>
      <c r="P60" s="178">
        <f t="shared" si="5"/>
        <v>0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  <c r="QZ60" s="31"/>
      <c r="RA60" s="31"/>
      <c r="RB60" s="31"/>
      <c r="RC60" s="31"/>
      <c r="RD60" s="31"/>
      <c r="RE60" s="31"/>
      <c r="RF60" s="31"/>
      <c r="RG60" s="31"/>
      <c r="RH60" s="31"/>
      <c r="RI60" s="31"/>
      <c r="RJ60" s="31"/>
      <c r="RK60" s="31"/>
      <c r="RL60" s="31"/>
      <c r="RM60" s="31"/>
      <c r="RN60" s="31"/>
      <c r="RO60" s="31"/>
      <c r="RP60" s="31"/>
      <c r="RQ60" s="31"/>
      <c r="RR60" s="31"/>
      <c r="RS60" s="31"/>
      <c r="RT60" s="31"/>
      <c r="RU60" s="31"/>
      <c r="RV60" s="31"/>
      <c r="RW60" s="31"/>
      <c r="RX60" s="31"/>
      <c r="RY60" s="31"/>
      <c r="RZ60" s="31"/>
      <c r="SA60" s="31"/>
      <c r="SB60" s="31"/>
      <c r="SC60" s="31"/>
      <c r="SD60" s="31"/>
      <c r="SE60" s="31"/>
      <c r="SF60" s="31"/>
      <c r="SG60" s="31"/>
      <c r="SH60" s="31"/>
      <c r="SI60" s="31"/>
      <c r="SJ60" s="31"/>
      <c r="SK60" s="31"/>
      <c r="SL60" s="31"/>
      <c r="SM60" s="31"/>
      <c r="SN60" s="31"/>
      <c r="SO60" s="31"/>
      <c r="SP60" s="31"/>
      <c r="SQ60" s="31"/>
      <c r="SR60" s="31"/>
      <c r="SS60" s="31"/>
      <c r="ST60" s="31"/>
      <c r="SU60" s="31"/>
      <c r="SV60" s="31"/>
      <c r="SW60" s="31"/>
      <c r="SX60" s="31"/>
      <c r="SY60" s="31"/>
      <c r="SZ60" s="31"/>
      <c r="TA60" s="31"/>
      <c r="TB60" s="31"/>
      <c r="TC60" s="31"/>
      <c r="TD60" s="31"/>
      <c r="TE60" s="31"/>
      <c r="TF60" s="31"/>
      <c r="TG60" s="31"/>
      <c r="TH60" s="31"/>
      <c r="TI60" s="31"/>
      <c r="TJ60" s="31"/>
      <c r="TK60" s="31"/>
      <c r="TL60" s="31"/>
      <c r="TM60" s="31"/>
      <c r="TN60" s="31"/>
      <c r="TO60" s="31"/>
      <c r="TP60" s="31"/>
      <c r="TQ60" s="31"/>
      <c r="TR60" s="31"/>
      <c r="TS60" s="31"/>
      <c r="TT60" s="31"/>
      <c r="TU60" s="31"/>
      <c r="TV60" s="31"/>
      <c r="TW60" s="31"/>
      <c r="TX60" s="31"/>
      <c r="TY60" s="31"/>
      <c r="TZ60" s="31"/>
      <c r="UA60" s="31"/>
      <c r="UB60" s="31"/>
    </row>
    <row r="61" spans="1:548" s="77" customFormat="1" ht="11.25" x14ac:dyDescent="0.2">
      <c r="A61" s="140"/>
      <c r="B61" s="140"/>
      <c r="C61" s="144" t="s">
        <v>6</v>
      </c>
      <c r="D61" s="69">
        <f>D62+D64+D66</f>
        <v>93389</v>
      </c>
      <c r="E61" s="70">
        <f t="shared" ref="E61:I61" si="31">E62+E64+E66</f>
        <v>116906</v>
      </c>
      <c r="F61" s="71">
        <f t="shared" si="31"/>
        <v>122489</v>
      </c>
      <c r="G61" s="72">
        <f t="shared" si="31"/>
        <v>81141</v>
      </c>
      <c r="H61" s="72">
        <f t="shared" si="31"/>
        <v>123798</v>
      </c>
      <c r="I61" s="70">
        <f t="shared" si="31"/>
        <v>101157</v>
      </c>
      <c r="J61" s="71">
        <f t="shared" ref="J61:O61" si="32">J62+J64+J66</f>
        <v>77071</v>
      </c>
      <c r="K61" s="72">
        <f t="shared" si="32"/>
        <v>90992</v>
      </c>
      <c r="L61" s="71">
        <f t="shared" si="32"/>
        <v>88057</v>
      </c>
      <c r="M61" s="73">
        <f t="shared" si="32"/>
        <v>117555</v>
      </c>
      <c r="N61" s="74">
        <f t="shared" si="32"/>
        <v>137542</v>
      </c>
      <c r="O61" s="74">
        <f t="shared" si="32"/>
        <v>94271</v>
      </c>
      <c r="P61" s="183">
        <f t="shared" si="5"/>
        <v>1244368</v>
      </c>
    </row>
    <row r="62" spans="1:548" s="78" customFormat="1" ht="11.25" x14ac:dyDescent="0.2">
      <c r="A62" s="140"/>
      <c r="B62" s="140"/>
      <c r="C62" s="80" t="s">
        <v>89</v>
      </c>
      <c r="D62" s="134">
        <f t="shared" ref="D62:F62" si="33">SUM(D63:D63)</f>
        <v>3190</v>
      </c>
      <c r="E62" s="135">
        <f t="shared" si="33"/>
        <v>25051</v>
      </c>
      <c r="F62" s="136">
        <f t="shared" si="33"/>
        <v>3448</v>
      </c>
      <c r="G62" s="137">
        <f t="shared" ref="G62:O62" si="34">SUM(G63)</f>
        <v>22977</v>
      </c>
      <c r="H62" s="137">
        <f t="shared" si="34"/>
        <v>24431</v>
      </c>
      <c r="I62" s="135">
        <f t="shared" si="34"/>
        <v>37872</v>
      </c>
      <c r="J62" s="136">
        <f t="shared" si="34"/>
        <v>35988</v>
      </c>
      <c r="K62" s="137">
        <f t="shared" si="34"/>
        <v>33971</v>
      </c>
      <c r="L62" s="136">
        <f t="shared" si="34"/>
        <v>23852</v>
      </c>
      <c r="M62" s="138">
        <f t="shared" si="34"/>
        <v>26019</v>
      </c>
      <c r="N62" s="139">
        <f t="shared" si="34"/>
        <v>16160</v>
      </c>
      <c r="O62" s="139">
        <f t="shared" si="34"/>
        <v>4262</v>
      </c>
      <c r="P62" s="182">
        <f t="shared" si="5"/>
        <v>257221</v>
      </c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  <c r="IW62" s="77"/>
      <c r="IX62" s="77"/>
      <c r="IY62" s="77"/>
      <c r="IZ62" s="77"/>
      <c r="JA62" s="77"/>
      <c r="JB62" s="77"/>
      <c r="JC62" s="77"/>
      <c r="JD62" s="77"/>
      <c r="JE62" s="77"/>
      <c r="JF62" s="77"/>
      <c r="JG62" s="77"/>
      <c r="JH62" s="77"/>
      <c r="JI62" s="77"/>
      <c r="JJ62" s="77"/>
      <c r="JK62" s="77"/>
      <c r="JL62" s="77"/>
      <c r="JM62" s="77"/>
      <c r="JN62" s="77"/>
      <c r="JO62" s="77"/>
      <c r="JP62" s="77"/>
      <c r="JQ62" s="77"/>
      <c r="JR62" s="77"/>
      <c r="JS62" s="77"/>
      <c r="JT62" s="77"/>
      <c r="JU62" s="77"/>
      <c r="JV62" s="77"/>
      <c r="JW62" s="77"/>
      <c r="JX62" s="77"/>
      <c r="JY62" s="77"/>
      <c r="JZ62" s="77"/>
      <c r="KA62" s="77"/>
      <c r="KB62" s="77"/>
      <c r="KC62" s="77"/>
      <c r="KD62" s="77"/>
      <c r="KE62" s="77"/>
      <c r="KF62" s="77"/>
      <c r="KG62" s="77"/>
      <c r="KH62" s="77"/>
      <c r="KI62" s="77"/>
      <c r="KJ62" s="77"/>
      <c r="KK62" s="77"/>
      <c r="KL62" s="77"/>
      <c r="KM62" s="77"/>
      <c r="KN62" s="77"/>
      <c r="KO62" s="77"/>
      <c r="KP62" s="77"/>
      <c r="KQ62" s="77"/>
      <c r="KR62" s="77"/>
      <c r="KS62" s="77"/>
      <c r="KT62" s="77"/>
      <c r="KU62" s="77"/>
      <c r="KV62" s="77"/>
      <c r="KW62" s="77"/>
      <c r="KX62" s="77"/>
      <c r="KY62" s="77"/>
      <c r="KZ62" s="77"/>
      <c r="LA62" s="77"/>
      <c r="LB62" s="77"/>
      <c r="LC62" s="77"/>
      <c r="LD62" s="77"/>
      <c r="LE62" s="77"/>
      <c r="LF62" s="77"/>
      <c r="LG62" s="77"/>
      <c r="LH62" s="77"/>
      <c r="LI62" s="77"/>
      <c r="LJ62" s="77"/>
      <c r="LK62" s="77"/>
      <c r="LL62" s="77"/>
      <c r="LM62" s="77"/>
      <c r="LN62" s="77"/>
      <c r="LO62" s="77"/>
      <c r="LP62" s="77"/>
      <c r="LQ62" s="77"/>
      <c r="LR62" s="77"/>
      <c r="LS62" s="77"/>
      <c r="LT62" s="77"/>
      <c r="LU62" s="77"/>
      <c r="LV62" s="77"/>
      <c r="LW62" s="77"/>
      <c r="LX62" s="77"/>
      <c r="LY62" s="77"/>
      <c r="LZ62" s="77"/>
      <c r="MA62" s="77"/>
      <c r="MB62" s="77"/>
      <c r="MC62" s="77"/>
      <c r="MD62" s="77"/>
      <c r="ME62" s="77"/>
      <c r="MF62" s="77"/>
      <c r="MG62" s="77"/>
      <c r="MH62" s="77"/>
      <c r="MI62" s="77"/>
      <c r="MJ62" s="77"/>
      <c r="MK62" s="77"/>
      <c r="ML62" s="77"/>
      <c r="MM62" s="77"/>
      <c r="MN62" s="77"/>
      <c r="MO62" s="77"/>
      <c r="MP62" s="77"/>
      <c r="MQ62" s="77"/>
      <c r="MR62" s="77"/>
      <c r="MS62" s="77"/>
      <c r="MT62" s="77"/>
      <c r="MU62" s="77"/>
      <c r="MV62" s="77"/>
      <c r="MW62" s="77"/>
      <c r="MX62" s="77"/>
      <c r="MY62" s="77"/>
      <c r="MZ62" s="77"/>
      <c r="NA62" s="77"/>
      <c r="NB62" s="77"/>
      <c r="NC62" s="77"/>
      <c r="ND62" s="77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7"/>
      <c r="NS62" s="77"/>
      <c r="NT62" s="77"/>
      <c r="NU62" s="77"/>
      <c r="NV62" s="77"/>
      <c r="NW62" s="77"/>
      <c r="NX62" s="77"/>
      <c r="NY62" s="77"/>
      <c r="NZ62" s="77"/>
      <c r="OA62" s="77"/>
      <c r="OB62" s="77"/>
      <c r="OC62" s="77"/>
      <c r="OD62" s="77"/>
      <c r="OE62" s="77"/>
      <c r="OF62" s="77"/>
      <c r="OG62" s="77"/>
      <c r="OH62" s="77"/>
      <c r="OI62" s="77"/>
      <c r="OJ62" s="77"/>
      <c r="OK62" s="77"/>
      <c r="OL62" s="77"/>
      <c r="OM62" s="77"/>
      <c r="ON62" s="77"/>
      <c r="OO62" s="77"/>
      <c r="OP62" s="77"/>
      <c r="OQ62" s="77"/>
      <c r="OR62" s="77"/>
      <c r="OS62" s="77"/>
      <c r="OT62" s="77"/>
      <c r="OU62" s="77"/>
      <c r="OV62" s="77"/>
      <c r="OW62" s="77"/>
      <c r="OX62" s="77"/>
      <c r="OY62" s="77"/>
      <c r="OZ62" s="77"/>
      <c r="PA62" s="77"/>
      <c r="PB62" s="77"/>
      <c r="PC62" s="77"/>
      <c r="PD62" s="77"/>
      <c r="PE62" s="77"/>
      <c r="PF62" s="77"/>
      <c r="PG62" s="77"/>
      <c r="PH62" s="77"/>
      <c r="PI62" s="77"/>
      <c r="PJ62" s="77"/>
      <c r="PK62" s="77"/>
      <c r="PL62" s="77"/>
      <c r="PM62" s="77"/>
      <c r="PN62" s="77"/>
      <c r="PO62" s="77"/>
      <c r="PP62" s="77"/>
      <c r="PQ62" s="77"/>
      <c r="PR62" s="77"/>
      <c r="PS62" s="77"/>
      <c r="PT62" s="77"/>
      <c r="PU62" s="77"/>
      <c r="PV62" s="77"/>
      <c r="PW62" s="77"/>
      <c r="PX62" s="77"/>
      <c r="PY62" s="77"/>
      <c r="PZ62" s="77"/>
      <c r="QA62" s="77"/>
      <c r="QB62" s="77"/>
      <c r="QC62" s="77"/>
      <c r="QD62" s="77"/>
      <c r="QE62" s="77"/>
      <c r="QF62" s="77"/>
      <c r="QG62" s="77"/>
      <c r="QH62" s="77"/>
      <c r="QI62" s="77"/>
      <c r="QJ62" s="77"/>
      <c r="QK62" s="77"/>
      <c r="QL62" s="77"/>
      <c r="QM62" s="77"/>
      <c r="QN62" s="77"/>
      <c r="QO62" s="77"/>
      <c r="QP62" s="77"/>
      <c r="QQ62" s="77"/>
      <c r="QR62" s="77"/>
      <c r="QS62" s="77"/>
      <c r="QT62" s="77"/>
      <c r="QU62" s="77"/>
      <c r="QV62" s="77"/>
      <c r="QW62" s="77"/>
      <c r="QX62" s="77"/>
      <c r="QY62" s="77"/>
      <c r="QZ62" s="77"/>
      <c r="RA62" s="77"/>
      <c r="RB62" s="77"/>
      <c r="RC62" s="77"/>
      <c r="RD62" s="77"/>
      <c r="RE62" s="77"/>
      <c r="RF62" s="77"/>
      <c r="RG62" s="77"/>
      <c r="RH62" s="77"/>
      <c r="RI62" s="77"/>
      <c r="RJ62" s="77"/>
      <c r="RK62" s="77"/>
      <c r="RL62" s="77"/>
      <c r="RM62" s="77"/>
      <c r="RN62" s="77"/>
      <c r="RO62" s="77"/>
      <c r="RP62" s="77"/>
      <c r="RQ62" s="77"/>
      <c r="RR62" s="77"/>
      <c r="RS62" s="77"/>
      <c r="RT62" s="77"/>
      <c r="RU62" s="77"/>
      <c r="RV62" s="77"/>
      <c r="RW62" s="77"/>
      <c r="RX62" s="77"/>
      <c r="RY62" s="77"/>
      <c r="RZ62" s="77"/>
      <c r="SA62" s="77"/>
      <c r="SB62" s="77"/>
      <c r="SC62" s="77"/>
      <c r="SD62" s="77"/>
      <c r="SE62" s="77"/>
      <c r="SF62" s="77"/>
      <c r="SG62" s="77"/>
      <c r="SH62" s="77"/>
      <c r="SI62" s="77"/>
      <c r="SJ62" s="77"/>
      <c r="SK62" s="77"/>
      <c r="SL62" s="77"/>
      <c r="SM62" s="77"/>
      <c r="SN62" s="77"/>
      <c r="SO62" s="77"/>
      <c r="SP62" s="77"/>
      <c r="SQ62" s="77"/>
      <c r="SR62" s="77"/>
      <c r="SS62" s="77"/>
      <c r="ST62" s="77"/>
      <c r="SU62" s="77"/>
      <c r="SV62" s="77"/>
      <c r="SW62" s="77"/>
      <c r="SX62" s="77"/>
      <c r="SY62" s="77"/>
      <c r="SZ62" s="77"/>
      <c r="TA62" s="77"/>
      <c r="TB62" s="77"/>
      <c r="TC62" s="77"/>
      <c r="TD62" s="77"/>
      <c r="TE62" s="77"/>
      <c r="TF62" s="77"/>
      <c r="TG62" s="77"/>
      <c r="TH62" s="77"/>
      <c r="TI62" s="77"/>
      <c r="TJ62" s="77"/>
      <c r="TK62" s="77"/>
      <c r="TL62" s="77"/>
      <c r="TM62" s="77"/>
      <c r="TN62" s="77"/>
      <c r="TO62" s="77"/>
      <c r="TP62" s="77"/>
      <c r="TQ62" s="77"/>
      <c r="TR62" s="77"/>
      <c r="TS62" s="77"/>
      <c r="TT62" s="77"/>
      <c r="TU62" s="77"/>
      <c r="TV62" s="77"/>
      <c r="TW62" s="77"/>
      <c r="TX62" s="77"/>
      <c r="TY62" s="77"/>
      <c r="TZ62" s="77"/>
      <c r="UA62" s="77"/>
      <c r="UB62" s="77"/>
    </row>
    <row r="63" spans="1:548" s="32" customFormat="1" ht="11.25" x14ac:dyDescent="0.2">
      <c r="A63" s="103" t="s">
        <v>298</v>
      </c>
      <c r="B63" s="103" t="s">
        <v>275</v>
      </c>
      <c r="C63" s="79" t="s">
        <v>205</v>
      </c>
      <c r="D63" s="116">
        <v>3190</v>
      </c>
      <c r="E63" s="117">
        <v>25051</v>
      </c>
      <c r="F63" s="118">
        <v>3448</v>
      </c>
      <c r="G63" s="119">
        <v>22977</v>
      </c>
      <c r="H63" s="119">
        <v>24431</v>
      </c>
      <c r="I63" s="117">
        <v>37872</v>
      </c>
      <c r="J63" s="118">
        <v>35988</v>
      </c>
      <c r="K63" s="119">
        <v>33971</v>
      </c>
      <c r="L63" s="118">
        <v>23852</v>
      </c>
      <c r="M63" s="120">
        <v>26019</v>
      </c>
      <c r="N63" s="109">
        <v>16160</v>
      </c>
      <c r="O63" s="109">
        <v>4262</v>
      </c>
      <c r="P63" s="178">
        <f t="shared" si="5"/>
        <v>257221</v>
      </c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  <c r="QZ63" s="31"/>
      <c r="RA63" s="31"/>
      <c r="RB63" s="31"/>
      <c r="RC63" s="31"/>
      <c r="RD63" s="31"/>
      <c r="RE63" s="31"/>
      <c r="RF63" s="31"/>
      <c r="RG63" s="31"/>
      <c r="RH63" s="31"/>
      <c r="RI63" s="31"/>
      <c r="RJ63" s="31"/>
      <c r="RK63" s="31"/>
      <c r="RL63" s="31"/>
      <c r="RM63" s="31"/>
      <c r="RN63" s="31"/>
      <c r="RO63" s="31"/>
      <c r="RP63" s="31"/>
      <c r="RQ63" s="31"/>
      <c r="RR63" s="31"/>
      <c r="RS63" s="31"/>
      <c r="RT63" s="31"/>
      <c r="RU63" s="31"/>
      <c r="RV63" s="31"/>
      <c r="RW63" s="31"/>
      <c r="RX63" s="31"/>
      <c r="RY63" s="31"/>
      <c r="RZ63" s="31"/>
      <c r="SA63" s="31"/>
      <c r="SB63" s="31"/>
      <c r="SC63" s="31"/>
      <c r="SD63" s="31"/>
      <c r="SE63" s="31"/>
      <c r="SF63" s="31"/>
      <c r="SG63" s="31"/>
      <c r="SH63" s="31"/>
      <c r="SI63" s="31"/>
      <c r="SJ63" s="31"/>
      <c r="SK63" s="31"/>
      <c r="SL63" s="31"/>
      <c r="SM63" s="31"/>
      <c r="SN63" s="31"/>
      <c r="SO63" s="31"/>
      <c r="SP63" s="31"/>
      <c r="SQ63" s="31"/>
      <c r="SR63" s="31"/>
      <c r="SS63" s="31"/>
      <c r="ST63" s="31"/>
      <c r="SU63" s="31"/>
      <c r="SV63" s="31"/>
      <c r="SW63" s="31"/>
      <c r="SX63" s="31"/>
      <c r="SY63" s="31"/>
      <c r="SZ63" s="31"/>
      <c r="TA63" s="31"/>
      <c r="TB63" s="31"/>
      <c r="TC63" s="31"/>
      <c r="TD63" s="31"/>
      <c r="TE63" s="31"/>
      <c r="TF63" s="31"/>
      <c r="TG63" s="31"/>
      <c r="TH63" s="31"/>
      <c r="TI63" s="31"/>
      <c r="TJ63" s="31"/>
      <c r="TK63" s="31"/>
      <c r="TL63" s="31"/>
      <c r="TM63" s="31"/>
      <c r="TN63" s="31"/>
      <c r="TO63" s="31"/>
      <c r="TP63" s="31"/>
      <c r="TQ63" s="31"/>
      <c r="TR63" s="31"/>
      <c r="TS63" s="31"/>
      <c r="TT63" s="31"/>
      <c r="TU63" s="31"/>
      <c r="TV63" s="31"/>
      <c r="TW63" s="31"/>
      <c r="TX63" s="31"/>
      <c r="TY63" s="31"/>
      <c r="TZ63" s="31"/>
      <c r="UA63" s="31"/>
      <c r="UB63" s="31"/>
    </row>
    <row r="64" spans="1:548" s="78" customFormat="1" ht="11.25" x14ac:dyDescent="0.2">
      <c r="A64" s="140"/>
      <c r="B64" s="140"/>
      <c r="C64" s="80" t="s">
        <v>90</v>
      </c>
      <c r="D64" s="134">
        <f>SUM(D65)</f>
        <v>80036</v>
      </c>
      <c r="E64" s="135">
        <f t="shared" ref="E64:O64" si="35">SUM(E65)</f>
        <v>80840</v>
      </c>
      <c r="F64" s="136">
        <f t="shared" si="35"/>
        <v>109843</v>
      </c>
      <c r="G64" s="137">
        <f t="shared" si="35"/>
        <v>41359</v>
      </c>
      <c r="H64" s="137">
        <f t="shared" si="35"/>
        <v>92838</v>
      </c>
      <c r="I64" s="135">
        <f t="shared" si="35"/>
        <v>52044</v>
      </c>
      <c r="J64" s="136">
        <f t="shared" si="35"/>
        <v>35832</v>
      </c>
      <c r="K64" s="137">
        <f t="shared" si="35"/>
        <v>51344</v>
      </c>
      <c r="L64" s="136">
        <f t="shared" si="35"/>
        <v>58754</v>
      </c>
      <c r="M64" s="138">
        <f t="shared" si="35"/>
        <v>90997</v>
      </c>
      <c r="N64" s="139">
        <f t="shared" si="35"/>
        <v>118600</v>
      </c>
      <c r="O64" s="139">
        <f t="shared" si="35"/>
        <v>85836</v>
      </c>
      <c r="P64" s="182">
        <f t="shared" si="5"/>
        <v>898323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  <c r="IW64" s="77"/>
      <c r="IX64" s="77"/>
      <c r="IY64" s="77"/>
      <c r="IZ64" s="77"/>
      <c r="JA64" s="77"/>
      <c r="JB64" s="77"/>
      <c r="JC64" s="77"/>
      <c r="JD64" s="77"/>
      <c r="JE64" s="77"/>
      <c r="JF64" s="77"/>
      <c r="JG64" s="77"/>
      <c r="JH64" s="77"/>
      <c r="JI64" s="77"/>
      <c r="JJ64" s="77"/>
      <c r="JK64" s="77"/>
      <c r="JL64" s="77"/>
      <c r="JM64" s="77"/>
      <c r="JN64" s="77"/>
      <c r="JO64" s="77"/>
      <c r="JP64" s="77"/>
      <c r="JQ64" s="77"/>
      <c r="JR64" s="77"/>
      <c r="JS64" s="77"/>
      <c r="JT64" s="77"/>
      <c r="JU64" s="77"/>
      <c r="JV64" s="77"/>
      <c r="JW64" s="77"/>
      <c r="JX64" s="77"/>
      <c r="JY64" s="77"/>
      <c r="JZ64" s="77"/>
      <c r="KA64" s="77"/>
      <c r="KB64" s="77"/>
      <c r="KC64" s="77"/>
      <c r="KD64" s="77"/>
      <c r="KE64" s="77"/>
      <c r="KF64" s="77"/>
      <c r="KG64" s="77"/>
      <c r="KH64" s="77"/>
      <c r="KI64" s="77"/>
      <c r="KJ64" s="77"/>
      <c r="KK64" s="77"/>
      <c r="KL64" s="77"/>
      <c r="KM64" s="77"/>
      <c r="KN64" s="77"/>
      <c r="KO64" s="77"/>
      <c r="KP64" s="77"/>
      <c r="KQ64" s="77"/>
      <c r="KR64" s="77"/>
      <c r="KS64" s="77"/>
      <c r="KT64" s="77"/>
      <c r="KU64" s="77"/>
      <c r="KV64" s="77"/>
      <c r="KW64" s="77"/>
      <c r="KX64" s="77"/>
      <c r="KY64" s="77"/>
      <c r="KZ64" s="77"/>
      <c r="LA64" s="77"/>
      <c r="LB64" s="77"/>
      <c r="LC64" s="77"/>
      <c r="LD64" s="77"/>
      <c r="LE64" s="77"/>
      <c r="LF64" s="77"/>
      <c r="LG64" s="77"/>
      <c r="LH64" s="77"/>
      <c r="LI64" s="77"/>
      <c r="LJ64" s="77"/>
      <c r="LK64" s="77"/>
      <c r="LL64" s="77"/>
      <c r="LM64" s="77"/>
      <c r="LN64" s="77"/>
      <c r="LO64" s="77"/>
      <c r="LP64" s="77"/>
      <c r="LQ64" s="77"/>
      <c r="LR64" s="77"/>
      <c r="LS64" s="77"/>
      <c r="LT64" s="77"/>
      <c r="LU64" s="77"/>
      <c r="LV64" s="77"/>
      <c r="LW64" s="77"/>
      <c r="LX64" s="77"/>
      <c r="LY64" s="77"/>
      <c r="LZ64" s="77"/>
      <c r="MA64" s="77"/>
      <c r="MB64" s="77"/>
      <c r="MC64" s="77"/>
      <c r="MD64" s="77"/>
      <c r="ME64" s="77"/>
      <c r="MF64" s="77"/>
      <c r="MG64" s="77"/>
      <c r="MH64" s="77"/>
      <c r="MI64" s="77"/>
      <c r="MJ64" s="77"/>
      <c r="MK64" s="77"/>
      <c r="ML64" s="77"/>
      <c r="MM64" s="77"/>
      <c r="MN64" s="77"/>
      <c r="MO64" s="77"/>
      <c r="MP64" s="77"/>
      <c r="MQ64" s="77"/>
      <c r="MR64" s="77"/>
      <c r="MS64" s="77"/>
      <c r="MT64" s="77"/>
      <c r="MU64" s="77"/>
      <c r="MV64" s="77"/>
      <c r="MW64" s="77"/>
      <c r="MX64" s="77"/>
      <c r="MY64" s="77"/>
      <c r="MZ64" s="77"/>
      <c r="NA64" s="77"/>
      <c r="NB64" s="77"/>
      <c r="NC64" s="77"/>
      <c r="ND64" s="77"/>
      <c r="NE64" s="77"/>
      <c r="NF64" s="77"/>
      <c r="NG64" s="77"/>
      <c r="NH64" s="77"/>
      <c r="NI64" s="77"/>
      <c r="NJ64" s="77"/>
      <c r="NK64" s="77"/>
      <c r="NL64" s="77"/>
      <c r="NM64" s="77"/>
      <c r="NN64" s="77"/>
      <c r="NO64" s="77"/>
      <c r="NP64" s="77"/>
      <c r="NQ64" s="77"/>
      <c r="NR64" s="77"/>
      <c r="NS64" s="77"/>
      <c r="NT64" s="77"/>
      <c r="NU64" s="77"/>
      <c r="NV64" s="77"/>
      <c r="NW64" s="77"/>
      <c r="NX64" s="77"/>
      <c r="NY64" s="77"/>
      <c r="NZ64" s="77"/>
      <c r="OA64" s="77"/>
      <c r="OB64" s="77"/>
      <c r="OC64" s="77"/>
      <c r="OD64" s="77"/>
      <c r="OE64" s="77"/>
      <c r="OF64" s="77"/>
      <c r="OG64" s="77"/>
      <c r="OH64" s="77"/>
      <c r="OI64" s="77"/>
      <c r="OJ64" s="77"/>
      <c r="OK64" s="77"/>
      <c r="OL64" s="77"/>
      <c r="OM64" s="77"/>
      <c r="ON64" s="77"/>
      <c r="OO64" s="77"/>
      <c r="OP64" s="77"/>
      <c r="OQ64" s="77"/>
      <c r="OR64" s="77"/>
      <c r="OS64" s="77"/>
      <c r="OT64" s="77"/>
      <c r="OU64" s="77"/>
      <c r="OV64" s="77"/>
      <c r="OW64" s="77"/>
      <c r="OX64" s="77"/>
      <c r="OY64" s="77"/>
      <c r="OZ64" s="77"/>
      <c r="PA64" s="77"/>
      <c r="PB64" s="77"/>
      <c r="PC64" s="77"/>
      <c r="PD64" s="77"/>
      <c r="PE64" s="77"/>
      <c r="PF64" s="77"/>
      <c r="PG64" s="77"/>
      <c r="PH64" s="77"/>
      <c r="PI64" s="77"/>
      <c r="PJ64" s="77"/>
      <c r="PK64" s="77"/>
      <c r="PL64" s="77"/>
      <c r="PM64" s="77"/>
      <c r="PN64" s="77"/>
      <c r="PO64" s="77"/>
      <c r="PP64" s="77"/>
      <c r="PQ64" s="77"/>
      <c r="PR64" s="77"/>
      <c r="PS64" s="77"/>
      <c r="PT64" s="77"/>
      <c r="PU64" s="77"/>
      <c r="PV64" s="77"/>
      <c r="PW64" s="77"/>
      <c r="PX64" s="77"/>
      <c r="PY64" s="77"/>
      <c r="PZ64" s="77"/>
      <c r="QA64" s="77"/>
      <c r="QB64" s="77"/>
      <c r="QC64" s="77"/>
      <c r="QD64" s="77"/>
      <c r="QE64" s="77"/>
      <c r="QF64" s="77"/>
      <c r="QG64" s="77"/>
      <c r="QH64" s="77"/>
      <c r="QI64" s="77"/>
      <c r="QJ64" s="77"/>
      <c r="QK64" s="77"/>
      <c r="QL64" s="77"/>
      <c r="QM64" s="77"/>
      <c r="QN64" s="77"/>
      <c r="QO64" s="77"/>
      <c r="QP64" s="77"/>
      <c r="QQ64" s="77"/>
      <c r="QR64" s="77"/>
      <c r="QS64" s="77"/>
      <c r="QT64" s="77"/>
      <c r="QU64" s="77"/>
      <c r="QV64" s="77"/>
      <c r="QW64" s="77"/>
      <c r="QX64" s="77"/>
      <c r="QY64" s="77"/>
      <c r="QZ64" s="77"/>
      <c r="RA64" s="77"/>
      <c r="RB64" s="77"/>
      <c r="RC64" s="77"/>
      <c r="RD64" s="77"/>
      <c r="RE64" s="77"/>
      <c r="RF64" s="77"/>
      <c r="RG64" s="77"/>
      <c r="RH64" s="77"/>
      <c r="RI64" s="77"/>
      <c r="RJ64" s="77"/>
      <c r="RK64" s="77"/>
      <c r="RL64" s="77"/>
      <c r="RM64" s="77"/>
      <c r="RN64" s="77"/>
      <c r="RO64" s="77"/>
      <c r="RP64" s="77"/>
      <c r="RQ64" s="77"/>
      <c r="RR64" s="77"/>
      <c r="RS64" s="77"/>
      <c r="RT64" s="77"/>
      <c r="RU64" s="77"/>
      <c r="RV64" s="77"/>
      <c r="RW64" s="77"/>
      <c r="RX64" s="77"/>
      <c r="RY64" s="77"/>
      <c r="RZ64" s="77"/>
      <c r="SA64" s="77"/>
      <c r="SB64" s="77"/>
      <c r="SC64" s="77"/>
      <c r="SD64" s="77"/>
      <c r="SE64" s="77"/>
      <c r="SF64" s="77"/>
      <c r="SG64" s="77"/>
      <c r="SH64" s="77"/>
      <c r="SI64" s="77"/>
      <c r="SJ64" s="77"/>
      <c r="SK64" s="77"/>
      <c r="SL64" s="77"/>
      <c r="SM64" s="77"/>
      <c r="SN64" s="77"/>
      <c r="SO64" s="77"/>
      <c r="SP64" s="77"/>
      <c r="SQ64" s="77"/>
      <c r="SR64" s="77"/>
      <c r="SS64" s="77"/>
      <c r="ST64" s="77"/>
      <c r="SU64" s="77"/>
      <c r="SV64" s="77"/>
      <c r="SW64" s="77"/>
      <c r="SX64" s="77"/>
      <c r="SY64" s="77"/>
      <c r="SZ64" s="77"/>
      <c r="TA64" s="77"/>
      <c r="TB64" s="77"/>
      <c r="TC64" s="77"/>
      <c r="TD64" s="77"/>
      <c r="TE64" s="77"/>
      <c r="TF64" s="77"/>
      <c r="TG64" s="77"/>
      <c r="TH64" s="77"/>
      <c r="TI64" s="77"/>
      <c r="TJ64" s="77"/>
      <c r="TK64" s="77"/>
      <c r="TL64" s="77"/>
      <c r="TM64" s="77"/>
      <c r="TN64" s="77"/>
      <c r="TO64" s="77"/>
      <c r="TP64" s="77"/>
      <c r="TQ64" s="77"/>
      <c r="TR64" s="77"/>
      <c r="TS64" s="77"/>
      <c r="TT64" s="77"/>
      <c r="TU64" s="77"/>
      <c r="TV64" s="77"/>
      <c r="TW64" s="77"/>
      <c r="TX64" s="77"/>
      <c r="TY64" s="77"/>
      <c r="TZ64" s="77"/>
      <c r="UA64" s="77"/>
      <c r="UB64" s="77"/>
    </row>
    <row r="65" spans="1:548" s="31" customFormat="1" ht="11.25" x14ac:dyDescent="0.2">
      <c r="A65" s="103" t="s">
        <v>298</v>
      </c>
      <c r="B65" s="103" t="s">
        <v>276</v>
      </c>
      <c r="C65" s="79" t="s">
        <v>204</v>
      </c>
      <c r="D65" s="116">
        <v>80036</v>
      </c>
      <c r="E65" s="117">
        <v>80840</v>
      </c>
      <c r="F65" s="118">
        <v>109843</v>
      </c>
      <c r="G65" s="119">
        <v>41359</v>
      </c>
      <c r="H65" s="119">
        <v>92838</v>
      </c>
      <c r="I65" s="117">
        <v>52044</v>
      </c>
      <c r="J65" s="118">
        <v>35832</v>
      </c>
      <c r="K65" s="119">
        <v>51344</v>
      </c>
      <c r="L65" s="118">
        <v>58754</v>
      </c>
      <c r="M65" s="120">
        <v>90997</v>
      </c>
      <c r="N65" s="109">
        <v>118600</v>
      </c>
      <c r="O65" s="109">
        <v>85836</v>
      </c>
      <c r="P65" s="178">
        <f t="shared" si="5"/>
        <v>898323</v>
      </c>
    </row>
    <row r="66" spans="1:548" s="32" customFormat="1" ht="11.25" x14ac:dyDescent="0.2">
      <c r="A66" s="103" t="s">
        <v>298</v>
      </c>
      <c r="B66" s="103" t="s">
        <v>277</v>
      </c>
      <c r="C66" s="79" t="s">
        <v>190</v>
      </c>
      <c r="D66" s="116">
        <v>10163</v>
      </c>
      <c r="E66" s="117">
        <v>11015</v>
      </c>
      <c r="F66" s="118">
        <v>9198</v>
      </c>
      <c r="G66" s="119">
        <v>16805</v>
      </c>
      <c r="H66" s="145">
        <v>6529</v>
      </c>
      <c r="I66" s="146">
        <v>11241</v>
      </c>
      <c r="J66" s="147">
        <v>5251</v>
      </c>
      <c r="K66" s="145">
        <v>5677</v>
      </c>
      <c r="L66" s="118">
        <v>5451</v>
      </c>
      <c r="M66" s="120">
        <v>539</v>
      </c>
      <c r="N66" s="109">
        <v>2782</v>
      </c>
      <c r="O66" s="109">
        <v>4173</v>
      </c>
      <c r="P66" s="178">
        <f t="shared" si="5"/>
        <v>88824</v>
      </c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/>
      <c r="KD66" s="31"/>
      <c r="KE66" s="31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  <c r="NJ66" s="31"/>
      <c r="NK66" s="31"/>
      <c r="NL66" s="31"/>
      <c r="NM66" s="31"/>
      <c r="NN66" s="31"/>
      <c r="NO66" s="31"/>
      <c r="NP66" s="31"/>
      <c r="NQ66" s="31"/>
      <c r="NR66" s="31"/>
      <c r="NS66" s="31"/>
      <c r="NT66" s="31"/>
      <c r="NU66" s="31"/>
      <c r="NV66" s="31"/>
      <c r="NW66" s="31"/>
      <c r="NX66" s="31"/>
      <c r="NY66" s="31"/>
      <c r="NZ66" s="31"/>
      <c r="OA66" s="31"/>
      <c r="OB66" s="31"/>
      <c r="OC66" s="31"/>
      <c r="OD66" s="31"/>
      <c r="OE66" s="31"/>
      <c r="OF66" s="31"/>
      <c r="OG66" s="31"/>
      <c r="OH66" s="31"/>
      <c r="OI66" s="31"/>
      <c r="OJ66" s="31"/>
      <c r="OK66" s="31"/>
      <c r="OL66" s="31"/>
      <c r="OM66" s="31"/>
      <c r="ON66" s="31"/>
      <c r="OO66" s="31"/>
      <c r="OP66" s="31"/>
      <c r="OQ66" s="31"/>
      <c r="OR66" s="31"/>
      <c r="OS66" s="31"/>
      <c r="OT66" s="31"/>
      <c r="OU66" s="31"/>
      <c r="OV66" s="31"/>
      <c r="OW66" s="31"/>
      <c r="OX66" s="31"/>
      <c r="OY66" s="31"/>
      <c r="OZ66" s="31"/>
      <c r="PA66" s="31"/>
      <c r="PB66" s="31"/>
      <c r="PC66" s="31"/>
      <c r="PD66" s="31"/>
      <c r="PE66" s="31"/>
      <c r="PF66" s="31"/>
      <c r="PG66" s="31"/>
      <c r="PH66" s="31"/>
      <c r="PI66" s="31"/>
      <c r="PJ66" s="31"/>
      <c r="PK66" s="31"/>
      <c r="PL66" s="31"/>
      <c r="PM66" s="31"/>
      <c r="PN66" s="31"/>
      <c r="PO66" s="31"/>
      <c r="PP66" s="31"/>
      <c r="PQ66" s="31"/>
      <c r="PR66" s="31"/>
      <c r="PS66" s="31"/>
      <c r="PT66" s="31"/>
      <c r="PU66" s="31"/>
      <c r="PV66" s="31"/>
      <c r="PW66" s="31"/>
      <c r="PX66" s="31"/>
      <c r="PY66" s="31"/>
      <c r="PZ66" s="31"/>
      <c r="QA66" s="31"/>
      <c r="QB66" s="31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  <c r="QQ66" s="31"/>
      <c r="QR66" s="31"/>
      <c r="QS66" s="31"/>
      <c r="QT66" s="31"/>
      <c r="QU66" s="31"/>
      <c r="QV66" s="31"/>
      <c r="QW66" s="31"/>
      <c r="QX66" s="31"/>
      <c r="QY66" s="31"/>
      <c r="QZ66" s="31"/>
      <c r="RA66" s="31"/>
      <c r="RB66" s="31"/>
      <c r="RC66" s="31"/>
      <c r="RD66" s="31"/>
      <c r="RE66" s="31"/>
      <c r="RF66" s="31"/>
      <c r="RG66" s="31"/>
      <c r="RH66" s="31"/>
      <c r="RI66" s="31"/>
      <c r="RJ66" s="31"/>
      <c r="RK66" s="31"/>
      <c r="RL66" s="31"/>
      <c r="RM66" s="31"/>
      <c r="RN66" s="31"/>
      <c r="RO66" s="31"/>
      <c r="RP66" s="31"/>
      <c r="RQ66" s="31"/>
      <c r="RR66" s="31"/>
      <c r="RS66" s="31"/>
      <c r="RT66" s="31"/>
      <c r="RU66" s="31"/>
      <c r="RV66" s="31"/>
      <c r="RW66" s="31"/>
      <c r="RX66" s="31"/>
      <c r="RY66" s="31"/>
      <c r="RZ66" s="31"/>
      <c r="SA66" s="31"/>
      <c r="SB66" s="31"/>
      <c r="SC66" s="31"/>
      <c r="SD66" s="31"/>
      <c r="SE66" s="31"/>
      <c r="SF66" s="31"/>
      <c r="SG66" s="31"/>
      <c r="SH66" s="31"/>
      <c r="SI66" s="31"/>
      <c r="SJ66" s="31"/>
      <c r="SK66" s="31"/>
      <c r="SL66" s="31"/>
      <c r="SM66" s="31"/>
      <c r="SN66" s="31"/>
      <c r="SO66" s="31"/>
      <c r="SP66" s="31"/>
      <c r="SQ66" s="31"/>
      <c r="SR66" s="31"/>
      <c r="SS66" s="31"/>
      <c r="ST66" s="31"/>
      <c r="SU66" s="31"/>
      <c r="SV66" s="31"/>
      <c r="SW66" s="31"/>
      <c r="SX66" s="31"/>
      <c r="SY66" s="31"/>
      <c r="SZ66" s="31"/>
      <c r="TA66" s="31"/>
      <c r="TB66" s="31"/>
      <c r="TC66" s="31"/>
      <c r="TD66" s="31"/>
      <c r="TE66" s="31"/>
      <c r="TF66" s="31"/>
      <c r="TG66" s="31"/>
      <c r="TH66" s="31"/>
      <c r="TI66" s="31"/>
      <c r="TJ66" s="31"/>
      <c r="TK66" s="31"/>
      <c r="TL66" s="31"/>
      <c r="TM66" s="31"/>
      <c r="TN66" s="31"/>
      <c r="TO66" s="31"/>
      <c r="TP66" s="31"/>
      <c r="TQ66" s="31"/>
      <c r="TR66" s="31"/>
      <c r="TS66" s="31"/>
      <c r="TT66" s="31"/>
      <c r="TU66" s="31"/>
      <c r="TV66" s="31"/>
      <c r="TW66" s="31"/>
      <c r="TX66" s="31"/>
      <c r="TY66" s="31"/>
      <c r="TZ66" s="31"/>
      <c r="UA66" s="31"/>
      <c r="UB66" s="31"/>
    </row>
    <row r="67" spans="1:548" s="56" customFormat="1" ht="22.5" x14ac:dyDescent="0.2">
      <c r="A67" s="75"/>
      <c r="B67" s="75"/>
      <c r="C67" s="81" t="s">
        <v>241</v>
      </c>
      <c r="D67" s="66">
        <f t="shared" ref="D67:O67" si="36">SUM(D69+D80+D102+D192+D244)</f>
        <v>5715652495</v>
      </c>
      <c r="E67" s="67">
        <f t="shared" si="36"/>
        <v>5308500486</v>
      </c>
      <c r="F67" s="37">
        <f t="shared" si="36"/>
        <v>4823438556</v>
      </c>
      <c r="G67" s="38">
        <f t="shared" si="36"/>
        <v>5862806548</v>
      </c>
      <c r="H67" s="82">
        <f t="shared" si="36"/>
        <v>4495858419</v>
      </c>
      <c r="I67" s="83">
        <f t="shared" si="36"/>
        <v>4543674883</v>
      </c>
      <c r="J67" s="84">
        <f t="shared" si="36"/>
        <v>4971803080</v>
      </c>
      <c r="K67" s="82">
        <f t="shared" si="36"/>
        <v>4593488513</v>
      </c>
      <c r="L67" s="37">
        <f t="shared" si="36"/>
        <v>4721245431</v>
      </c>
      <c r="M67" s="68">
        <f t="shared" si="36"/>
        <v>4275523515</v>
      </c>
      <c r="N67" s="42">
        <f t="shared" si="36"/>
        <v>5118446923.8799992</v>
      </c>
      <c r="O67" s="42">
        <f t="shared" si="36"/>
        <v>6081022915</v>
      </c>
      <c r="P67" s="180">
        <f t="shared" si="5"/>
        <v>60511461764.879997</v>
      </c>
      <c r="Q67" s="31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  <c r="IW67" s="55"/>
      <c r="IX67" s="55"/>
      <c r="IY67" s="55"/>
      <c r="IZ67" s="55"/>
      <c r="JA67" s="55"/>
      <c r="JB67" s="55"/>
      <c r="JC67" s="55"/>
      <c r="JD67" s="55"/>
      <c r="JE67" s="55"/>
      <c r="JF67" s="55"/>
      <c r="JG67" s="55"/>
      <c r="JH67" s="55"/>
      <c r="JI67" s="55"/>
      <c r="JJ67" s="55"/>
      <c r="JK67" s="55"/>
      <c r="JL67" s="55"/>
      <c r="JM67" s="55"/>
      <c r="JN67" s="55"/>
      <c r="JO67" s="55"/>
      <c r="JP67" s="55"/>
      <c r="JQ67" s="55"/>
      <c r="JR67" s="55"/>
      <c r="JS67" s="55"/>
      <c r="JT67" s="55"/>
      <c r="JU67" s="55"/>
      <c r="JV67" s="55"/>
      <c r="JW67" s="55"/>
      <c r="JX67" s="55"/>
      <c r="JY67" s="55"/>
      <c r="JZ67" s="55"/>
      <c r="KA67" s="55"/>
      <c r="KB67" s="55"/>
      <c r="KC67" s="55"/>
      <c r="KD67" s="55"/>
      <c r="KE67" s="55"/>
      <c r="KF67" s="55"/>
      <c r="KG67" s="55"/>
      <c r="KH67" s="55"/>
      <c r="KI67" s="55"/>
      <c r="KJ67" s="55"/>
      <c r="KK67" s="55"/>
      <c r="KL67" s="55"/>
      <c r="KM67" s="55"/>
      <c r="KN67" s="55"/>
      <c r="KO67" s="55"/>
      <c r="KP67" s="55"/>
      <c r="KQ67" s="55"/>
      <c r="KR67" s="55"/>
      <c r="KS67" s="55"/>
      <c r="KT67" s="55"/>
      <c r="KU67" s="55"/>
      <c r="KV67" s="55"/>
      <c r="KW67" s="55"/>
      <c r="KX67" s="55"/>
      <c r="KY67" s="55"/>
      <c r="KZ67" s="55"/>
      <c r="LA67" s="55"/>
      <c r="LB67" s="55"/>
      <c r="LC67" s="55"/>
      <c r="LD67" s="55"/>
      <c r="LE67" s="55"/>
      <c r="LF67" s="55"/>
      <c r="LG67" s="55"/>
      <c r="LH67" s="55"/>
      <c r="LI67" s="55"/>
      <c r="LJ67" s="55"/>
      <c r="LK67" s="55"/>
      <c r="LL67" s="55"/>
      <c r="LM67" s="55"/>
      <c r="LN67" s="55"/>
      <c r="LO67" s="55"/>
      <c r="LP67" s="55"/>
      <c r="LQ67" s="55"/>
      <c r="LR67" s="55"/>
      <c r="LS67" s="55"/>
      <c r="LT67" s="55"/>
      <c r="LU67" s="55"/>
      <c r="LV67" s="55"/>
      <c r="LW67" s="55"/>
      <c r="LX67" s="55"/>
      <c r="LY67" s="55"/>
      <c r="LZ67" s="55"/>
      <c r="MA67" s="55"/>
      <c r="MB67" s="55"/>
      <c r="MC67" s="55"/>
      <c r="MD67" s="55"/>
      <c r="ME67" s="55"/>
      <c r="MF67" s="55"/>
      <c r="MG67" s="55"/>
      <c r="MH67" s="55"/>
      <c r="MI67" s="55"/>
      <c r="MJ67" s="55"/>
      <c r="MK67" s="55"/>
      <c r="ML67" s="55"/>
      <c r="MM67" s="55"/>
      <c r="MN67" s="55"/>
      <c r="MO67" s="55"/>
      <c r="MP67" s="55"/>
      <c r="MQ67" s="55"/>
      <c r="MR67" s="55"/>
      <c r="MS67" s="55"/>
      <c r="MT67" s="55"/>
      <c r="MU67" s="55"/>
      <c r="MV67" s="55"/>
      <c r="MW67" s="55"/>
      <c r="MX67" s="55"/>
      <c r="MY67" s="55"/>
      <c r="MZ67" s="55"/>
      <c r="NA67" s="55"/>
      <c r="NB67" s="55"/>
      <c r="NC67" s="55"/>
      <c r="ND67" s="55"/>
      <c r="NE67" s="55"/>
      <c r="NF67" s="55"/>
      <c r="NG67" s="55"/>
      <c r="NH67" s="55"/>
      <c r="NI67" s="55"/>
      <c r="NJ67" s="55"/>
      <c r="NK67" s="55"/>
      <c r="NL67" s="55"/>
      <c r="NM67" s="55"/>
      <c r="NN67" s="55"/>
      <c r="NO67" s="55"/>
      <c r="NP67" s="55"/>
      <c r="NQ67" s="55"/>
      <c r="NR67" s="55"/>
      <c r="NS67" s="55"/>
      <c r="NT67" s="55"/>
      <c r="NU67" s="55"/>
      <c r="NV67" s="55"/>
      <c r="NW67" s="55"/>
      <c r="NX67" s="55"/>
      <c r="NY67" s="55"/>
      <c r="NZ67" s="55"/>
      <c r="OA67" s="55"/>
      <c r="OB67" s="55"/>
      <c r="OC67" s="55"/>
      <c r="OD67" s="55"/>
      <c r="OE67" s="55"/>
      <c r="OF67" s="55"/>
      <c r="OG67" s="55"/>
      <c r="OH67" s="55"/>
      <c r="OI67" s="55"/>
      <c r="OJ67" s="55"/>
      <c r="OK67" s="55"/>
      <c r="OL67" s="55"/>
      <c r="OM67" s="55"/>
      <c r="ON67" s="55"/>
      <c r="OO67" s="55"/>
      <c r="OP67" s="55"/>
      <c r="OQ67" s="55"/>
      <c r="OR67" s="55"/>
      <c r="OS67" s="55"/>
      <c r="OT67" s="55"/>
      <c r="OU67" s="55"/>
      <c r="OV67" s="55"/>
      <c r="OW67" s="55"/>
      <c r="OX67" s="55"/>
      <c r="OY67" s="55"/>
      <c r="OZ67" s="55"/>
      <c r="PA67" s="55"/>
      <c r="PB67" s="55"/>
      <c r="PC67" s="55"/>
      <c r="PD67" s="55"/>
      <c r="PE67" s="55"/>
      <c r="PF67" s="55"/>
      <c r="PG67" s="55"/>
      <c r="PH67" s="55"/>
      <c r="PI67" s="55"/>
      <c r="PJ67" s="55"/>
      <c r="PK67" s="55"/>
      <c r="PL67" s="55"/>
      <c r="PM67" s="55"/>
      <c r="PN67" s="55"/>
      <c r="PO67" s="55"/>
      <c r="PP67" s="55"/>
      <c r="PQ67" s="55"/>
      <c r="PR67" s="55"/>
      <c r="PS67" s="55"/>
      <c r="PT67" s="55"/>
      <c r="PU67" s="55"/>
      <c r="PV67" s="55"/>
      <c r="PW67" s="55"/>
      <c r="PX67" s="55"/>
      <c r="PY67" s="55"/>
      <c r="PZ67" s="55"/>
      <c r="QA67" s="55"/>
      <c r="QB67" s="55"/>
      <c r="QC67" s="55"/>
      <c r="QD67" s="55"/>
      <c r="QE67" s="55"/>
      <c r="QF67" s="55"/>
      <c r="QG67" s="55"/>
      <c r="QH67" s="55"/>
      <c r="QI67" s="55"/>
      <c r="QJ67" s="55"/>
      <c r="QK67" s="55"/>
      <c r="QL67" s="55"/>
      <c r="QM67" s="55"/>
      <c r="QN67" s="55"/>
      <c r="QO67" s="55"/>
      <c r="QP67" s="55"/>
      <c r="QQ67" s="55"/>
      <c r="QR67" s="55"/>
      <c r="QS67" s="55"/>
      <c r="QT67" s="55"/>
      <c r="QU67" s="55"/>
      <c r="QV67" s="55"/>
      <c r="QW67" s="55"/>
      <c r="QX67" s="55"/>
      <c r="QY67" s="55"/>
      <c r="QZ67" s="55"/>
      <c r="RA67" s="55"/>
      <c r="RB67" s="55"/>
      <c r="RC67" s="55"/>
      <c r="RD67" s="55"/>
      <c r="RE67" s="55"/>
      <c r="RF67" s="55"/>
      <c r="RG67" s="55"/>
      <c r="RH67" s="55"/>
      <c r="RI67" s="55"/>
      <c r="RJ67" s="55"/>
      <c r="RK67" s="55"/>
      <c r="RL67" s="55"/>
      <c r="RM67" s="55"/>
      <c r="RN67" s="55"/>
      <c r="RO67" s="55"/>
      <c r="RP67" s="55"/>
      <c r="RQ67" s="55"/>
      <c r="RR67" s="55"/>
      <c r="RS67" s="55"/>
      <c r="RT67" s="55"/>
      <c r="RU67" s="55"/>
      <c r="RV67" s="55"/>
      <c r="RW67" s="55"/>
      <c r="RX67" s="55"/>
      <c r="RY67" s="55"/>
      <c r="RZ67" s="55"/>
      <c r="SA67" s="55"/>
      <c r="SB67" s="55"/>
      <c r="SC67" s="55"/>
      <c r="SD67" s="55"/>
      <c r="SE67" s="55"/>
      <c r="SF67" s="55"/>
      <c r="SG67" s="55"/>
      <c r="SH67" s="55"/>
      <c r="SI67" s="55"/>
      <c r="SJ67" s="55"/>
      <c r="SK67" s="55"/>
      <c r="SL67" s="55"/>
      <c r="SM67" s="55"/>
      <c r="SN67" s="55"/>
      <c r="SO67" s="55"/>
      <c r="SP67" s="55"/>
      <c r="SQ67" s="55"/>
      <c r="SR67" s="55"/>
      <c r="SS67" s="55"/>
      <c r="ST67" s="55"/>
      <c r="SU67" s="55"/>
      <c r="SV67" s="55"/>
      <c r="SW67" s="55"/>
      <c r="SX67" s="55"/>
      <c r="SY67" s="55"/>
      <c r="SZ67" s="55"/>
      <c r="TA67" s="55"/>
      <c r="TB67" s="55"/>
      <c r="TC67" s="55"/>
      <c r="TD67" s="55"/>
      <c r="TE67" s="55"/>
      <c r="TF67" s="55"/>
      <c r="TG67" s="55"/>
      <c r="TH67" s="55"/>
      <c r="TI67" s="55"/>
      <c r="TJ67" s="55"/>
      <c r="TK67" s="55"/>
      <c r="TL67" s="55"/>
      <c r="TM67" s="55"/>
      <c r="TN67" s="55"/>
      <c r="TO67" s="55"/>
      <c r="TP67" s="55"/>
      <c r="TQ67" s="55"/>
      <c r="TR67" s="55"/>
      <c r="TS67" s="55"/>
      <c r="TT67" s="55"/>
      <c r="TU67" s="55"/>
      <c r="TV67" s="55"/>
      <c r="TW67" s="55"/>
      <c r="TX67" s="55"/>
      <c r="TY67" s="55"/>
      <c r="TZ67" s="55"/>
      <c r="UA67" s="55"/>
      <c r="UB67" s="55"/>
    </row>
    <row r="68" spans="1:548" s="55" customFormat="1" ht="10.5" customHeight="1" x14ac:dyDescent="0.2">
      <c r="A68" s="85"/>
      <c r="B68" s="85"/>
      <c r="C68" s="86"/>
      <c r="D68" s="87"/>
      <c r="E68" s="88"/>
      <c r="F68" s="59"/>
      <c r="G68" s="89"/>
      <c r="H68" s="89"/>
      <c r="I68" s="88"/>
      <c r="J68" s="59"/>
      <c r="K68" s="90"/>
      <c r="L68" s="91"/>
      <c r="M68" s="92"/>
      <c r="N68" s="74"/>
      <c r="O68" s="59"/>
      <c r="P68" s="93"/>
      <c r="Q68" s="31"/>
    </row>
    <row r="69" spans="1:548" s="55" customFormat="1" ht="11.25" x14ac:dyDescent="0.2">
      <c r="A69" s="75"/>
      <c r="B69" s="75"/>
      <c r="C69" s="76" t="s">
        <v>285</v>
      </c>
      <c r="D69" s="69">
        <f t="shared" ref="D69:I69" si="37">SUM(D70:D79)</f>
        <v>2451639974</v>
      </c>
      <c r="E69" s="70">
        <f t="shared" si="37"/>
        <v>3168956473</v>
      </c>
      <c r="F69" s="71">
        <f t="shared" si="37"/>
        <v>2207427155</v>
      </c>
      <c r="G69" s="72">
        <f t="shared" si="37"/>
        <v>3310201750</v>
      </c>
      <c r="H69" s="72">
        <f t="shared" si="37"/>
        <v>2047473414</v>
      </c>
      <c r="I69" s="70">
        <f t="shared" si="37"/>
        <v>1887701105</v>
      </c>
      <c r="J69" s="71">
        <f t="shared" ref="J69:O69" si="38">SUM(J70:J79)</f>
        <v>2296741749</v>
      </c>
      <c r="K69" s="90">
        <f t="shared" si="38"/>
        <v>2106658079</v>
      </c>
      <c r="L69" s="94">
        <f t="shared" si="38"/>
        <v>2043016389</v>
      </c>
      <c r="M69" s="95">
        <f t="shared" si="38"/>
        <v>1902529006</v>
      </c>
      <c r="N69" s="74">
        <f t="shared" si="38"/>
        <v>2116029076</v>
      </c>
      <c r="O69" s="74">
        <f t="shared" si="38"/>
        <v>1991251098</v>
      </c>
      <c r="P69" s="96">
        <f t="shared" ref="P69:P131" si="39">SUM(D69:O69)</f>
        <v>27529625268</v>
      </c>
      <c r="Q69" s="31"/>
    </row>
    <row r="70" spans="1:548" s="32" customFormat="1" ht="11.25" x14ac:dyDescent="0.2">
      <c r="A70" s="103" t="s">
        <v>300</v>
      </c>
      <c r="B70" s="103" t="s">
        <v>110</v>
      </c>
      <c r="C70" s="148" t="s">
        <v>28</v>
      </c>
      <c r="D70" s="116">
        <v>1907974296</v>
      </c>
      <c r="E70" s="117">
        <v>2369360578</v>
      </c>
      <c r="F70" s="118">
        <v>1497332711</v>
      </c>
      <c r="G70" s="119">
        <v>2607127890</v>
      </c>
      <c r="H70" s="119">
        <v>1705953503</v>
      </c>
      <c r="I70" s="119">
        <v>1398635237</v>
      </c>
      <c r="J70" s="119">
        <v>1584940338</v>
      </c>
      <c r="K70" s="113">
        <v>1614382297</v>
      </c>
      <c r="L70" s="149">
        <v>1522046162</v>
      </c>
      <c r="M70" s="114">
        <v>1230415380</v>
      </c>
      <c r="N70" s="109">
        <v>1623603606</v>
      </c>
      <c r="O70" s="109">
        <v>1699383864</v>
      </c>
      <c r="P70" s="111">
        <f t="shared" si="39"/>
        <v>20761155862</v>
      </c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/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/>
      <c r="LY70" s="31"/>
      <c r="LZ70" s="31"/>
      <c r="MA70" s="31"/>
      <c r="MB70" s="31"/>
      <c r="MC70" s="31"/>
      <c r="MD70" s="31"/>
      <c r="ME70" s="31"/>
      <c r="MF70" s="31"/>
      <c r="MG70" s="31"/>
      <c r="MH70" s="31"/>
      <c r="MI70" s="31"/>
      <c r="MJ70" s="31"/>
      <c r="MK70" s="31"/>
      <c r="ML70" s="31"/>
      <c r="MM70" s="31"/>
      <c r="MN70" s="31"/>
      <c r="MO70" s="31"/>
      <c r="MP70" s="31"/>
      <c r="MQ70" s="31"/>
      <c r="MR70" s="31"/>
      <c r="MS70" s="31"/>
      <c r="MT70" s="31"/>
      <c r="MU70" s="31"/>
      <c r="MV70" s="31"/>
      <c r="MW70" s="31"/>
      <c r="MX70" s="31"/>
      <c r="MY70" s="31"/>
      <c r="MZ70" s="31"/>
      <c r="NA70" s="31"/>
      <c r="NB70" s="31"/>
      <c r="NC70" s="31"/>
      <c r="ND70" s="31"/>
      <c r="NE70" s="31"/>
      <c r="NF70" s="31"/>
      <c r="NG70" s="31"/>
      <c r="NH70" s="31"/>
      <c r="NI70" s="31"/>
      <c r="NJ70" s="31"/>
      <c r="NK70" s="31"/>
      <c r="NL70" s="31"/>
      <c r="NM70" s="31"/>
      <c r="NN70" s="31"/>
      <c r="NO70" s="31"/>
      <c r="NP70" s="31"/>
      <c r="NQ70" s="31"/>
      <c r="NR70" s="31"/>
      <c r="NS70" s="31"/>
      <c r="NT70" s="31"/>
      <c r="NU70" s="31"/>
      <c r="NV70" s="31"/>
      <c r="NW70" s="31"/>
      <c r="NX70" s="31"/>
      <c r="NY70" s="31"/>
      <c r="NZ70" s="31"/>
      <c r="OA70" s="31"/>
      <c r="OB70" s="31"/>
      <c r="OC70" s="31"/>
      <c r="OD70" s="31"/>
      <c r="OE70" s="31"/>
      <c r="OF70" s="31"/>
      <c r="OG70" s="31"/>
      <c r="OH70" s="31"/>
      <c r="OI70" s="31"/>
      <c r="OJ70" s="31"/>
      <c r="OK70" s="31"/>
      <c r="OL70" s="31"/>
      <c r="OM70" s="31"/>
      <c r="ON70" s="31"/>
      <c r="OO70" s="31"/>
      <c r="OP70" s="31"/>
      <c r="OQ70" s="31"/>
      <c r="OR70" s="31"/>
      <c r="OS70" s="31"/>
      <c r="OT70" s="31"/>
      <c r="OU70" s="31"/>
      <c r="OV70" s="31"/>
      <c r="OW70" s="31"/>
      <c r="OX70" s="31"/>
      <c r="OY70" s="31"/>
      <c r="OZ70" s="31"/>
      <c r="PA70" s="31"/>
      <c r="PB70" s="31"/>
      <c r="PC70" s="31"/>
      <c r="PD70" s="31"/>
      <c r="PE70" s="31"/>
      <c r="PF70" s="31"/>
      <c r="PG70" s="31"/>
      <c r="PH70" s="31"/>
      <c r="PI70" s="31"/>
      <c r="PJ70" s="31"/>
      <c r="PK70" s="31"/>
      <c r="PL70" s="31"/>
      <c r="PM70" s="31"/>
      <c r="PN70" s="31"/>
      <c r="PO70" s="31"/>
      <c r="PP70" s="31"/>
      <c r="PQ70" s="31"/>
      <c r="PR70" s="31"/>
      <c r="PS70" s="31"/>
      <c r="PT70" s="31"/>
      <c r="PU70" s="31"/>
      <c r="PV70" s="31"/>
      <c r="PW70" s="31"/>
      <c r="PX70" s="31"/>
      <c r="PY70" s="31"/>
      <c r="PZ70" s="31"/>
      <c r="QA70" s="31"/>
      <c r="QB70" s="31"/>
      <c r="QC70" s="31"/>
      <c r="QD70" s="31"/>
      <c r="QE70" s="31"/>
      <c r="QF70" s="31"/>
      <c r="QG70" s="31"/>
      <c r="QH70" s="31"/>
      <c r="QI70" s="31"/>
      <c r="QJ70" s="31"/>
      <c r="QK70" s="31"/>
      <c r="QL70" s="31"/>
      <c r="QM70" s="31"/>
      <c r="QN70" s="31"/>
      <c r="QO70" s="31"/>
      <c r="QP70" s="31"/>
      <c r="QQ70" s="31"/>
      <c r="QR70" s="31"/>
      <c r="QS70" s="31"/>
      <c r="QT70" s="31"/>
      <c r="QU70" s="31"/>
      <c r="QV70" s="31"/>
      <c r="QW70" s="31"/>
      <c r="QX70" s="31"/>
      <c r="QY70" s="31"/>
      <c r="QZ70" s="31"/>
      <c r="RA70" s="31"/>
      <c r="RB70" s="31"/>
      <c r="RC70" s="31"/>
      <c r="RD70" s="31"/>
      <c r="RE70" s="31"/>
      <c r="RF70" s="31"/>
      <c r="RG70" s="31"/>
      <c r="RH70" s="31"/>
      <c r="RI70" s="31"/>
      <c r="RJ70" s="31"/>
      <c r="RK70" s="31"/>
      <c r="RL70" s="31"/>
      <c r="RM70" s="31"/>
      <c r="RN70" s="31"/>
      <c r="RO70" s="31"/>
      <c r="RP70" s="31"/>
      <c r="RQ70" s="31"/>
      <c r="RR70" s="31"/>
      <c r="RS70" s="31"/>
      <c r="RT70" s="31"/>
      <c r="RU70" s="31"/>
      <c r="RV70" s="31"/>
      <c r="RW70" s="31"/>
      <c r="RX70" s="31"/>
      <c r="RY70" s="31"/>
      <c r="RZ70" s="31"/>
      <c r="SA70" s="31"/>
      <c r="SB70" s="31"/>
      <c r="SC70" s="31"/>
      <c r="SD70" s="31"/>
      <c r="SE70" s="31"/>
      <c r="SF70" s="31"/>
      <c r="SG70" s="31"/>
      <c r="SH70" s="31"/>
      <c r="SI70" s="31"/>
      <c r="SJ70" s="31"/>
      <c r="SK70" s="31"/>
      <c r="SL70" s="31"/>
      <c r="SM70" s="31"/>
      <c r="SN70" s="31"/>
      <c r="SO70" s="31"/>
      <c r="SP70" s="31"/>
      <c r="SQ70" s="31"/>
      <c r="SR70" s="31"/>
      <c r="SS70" s="31"/>
      <c r="ST70" s="31"/>
      <c r="SU70" s="31"/>
      <c r="SV70" s="31"/>
      <c r="SW70" s="31"/>
      <c r="SX70" s="31"/>
      <c r="SY70" s="31"/>
      <c r="SZ70" s="31"/>
      <c r="TA70" s="31"/>
      <c r="TB70" s="31"/>
      <c r="TC70" s="31"/>
      <c r="TD70" s="31"/>
      <c r="TE70" s="31"/>
      <c r="TF70" s="31"/>
      <c r="TG70" s="31"/>
      <c r="TH70" s="31"/>
      <c r="TI70" s="31"/>
      <c r="TJ70" s="31"/>
      <c r="TK70" s="31"/>
      <c r="TL70" s="31"/>
      <c r="TM70" s="31"/>
      <c r="TN70" s="31"/>
      <c r="TO70" s="31"/>
      <c r="TP70" s="31"/>
      <c r="TQ70" s="31"/>
      <c r="TR70" s="31"/>
      <c r="TS70" s="31"/>
      <c r="TT70" s="31"/>
      <c r="TU70" s="31"/>
      <c r="TV70" s="31"/>
      <c r="TW70" s="31"/>
      <c r="TX70" s="31"/>
      <c r="TY70" s="31"/>
      <c r="TZ70" s="31"/>
      <c r="UA70" s="31"/>
      <c r="UB70" s="31"/>
    </row>
    <row r="71" spans="1:548" s="32" customFormat="1" ht="11.25" x14ac:dyDescent="0.2">
      <c r="A71" s="103" t="s">
        <v>270</v>
      </c>
      <c r="B71" s="103">
        <v>8101002</v>
      </c>
      <c r="C71" s="148" t="s">
        <v>278</v>
      </c>
      <c r="D71" s="116">
        <v>0</v>
      </c>
      <c r="E71" s="117">
        <v>42187990</v>
      </c>
      <c r="F71" s="118">
        <v>0</v>
      </c>
      <c r="G71" s="119">
        <v>0</v>
      </c>
      <c r="H71" s="119">
        <v>0</v>
      </c>
      <c r="I71" s="117">
        <v>0</v>
      </c>
      <c r="J71" s="118">
        <v>0</v>
      </c>
      <c r="K71" s="119">
        <v>0</v>
      </c>
      <c r="L71" s="118">
        <v>0</v>
      </c>
      <c r="M71" s="120">
        <v>0</v>
      </c>
      <c r="N71" s="109">
        <v>0</v>
      </c>
      <c r="O71" s="109">
        <v>0</v>
      </c>
      <c r="P71" s="117">
        <f t="shared" si="39"/>
        <v>42187990</v>
      </c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  <c r="SC71" s="31"/>
      <c r="SD71" s="31"/>
      <c r="SE71" s="31"/>
      <c r="SF71" s="31"/>
      <c r="SG71" s="31"/>
      <c r="SH71" s="31"/>
      <c r="SI71" s="31"/>
      <c r="SJ71" s="31"/>
      <c r="SK71" s="31"/>
      <c r="SL71" s="31"/>
      <c r="SM71" s="31"/>
      <c r="SN71" s="31"/>
      <c r="SO71" s="31"/>
      <c r="SP71" s="31"/>
      <c r="SQ71" s="31"/>
      <c r="SR71" s="31"/>
      <c r="SS71" s="31"/>
      <c r="ST71" s="31"/>
      <c r="SU71" s="31"/>
      <c r="SV71" s="31"/>
      <c r="SW71" s="31"/>
      <c r="SX71" s="31"/>
      <c r="SY71" s="31"/>
      <c r="SZ71" s="31"/>
      <c r="TA71" s="31"/>
      <c r="TB71" s="31"/>
      <c r="TC71" s="31"/>
      <c r="TD71" s="31"/>
      <c r="TE71" s="31"/>
      <c r="TF71" s="31"/>
      <c r="TG71" s="31"/>
      <c r="TH71" s="31"/>
      <c r="TI71" s="31"/>
      <c r="TJ71" s="31"/>
      <c r="TK71" s="31"/>
      <c r="TL71" s="31"/>
      <c r="TM71" s="31"/>
      <c r="TN71" s="31"/>
      <c r="TO71" s="31"/>
      <c r="TP71" s="31"/>
      <c r="TQ71" s="31"/>
      <c r="TR71" s="31"/>
      <c r="TS71" s="31"/>
      <c r="TT71" s="31"/>
      <c r="TU71" s="31"/>
      <c r="TV71" s="31"/>
      <c r="TW71" s="31"/>
      <c r="TX71" s="31"/>
      <c r="TY71" s="31"/>
      <c r="TZ71" s="31"/>
      <c r="UA71" s="31"/>
      <c r="UB71" s="31"/>
    </row>
    <row r="72" spans="1:548" s="32" customFormat="1" ht="11.25" x14ac:dyDescent="0.2">
      <c r="A72" s="103" t="s">
        <v>300</v>
      </c>
      <c r="B72" s="103" t="s">
        <v>111</v>
      </c>
      <c r="C72" s="148" t="s">
        <v>27</v>
      </c>
      <c r="D72" s="116">
        <v>95633816</v>
      </c>
      <c r="E72" s="117">
        <v>119924800</v>
      </c>
      <c r="F72" s="118">
        <v>74997876</v>
      </c>
      <c r="G72" s="119">
        <v>130003169</v>
      </c>
      <c r="H72" s="119">
        <v>92056217</v>
      </c>
      <c r="I72" s="117">
        <v>69187202</v>
      </c>
      <c r="J72" s="118">
        <v>79371438</v>
      </c>
      <c r="K72" s="119">
        <v>80827598</v>
      </c>
      <c r="L72" s="118">
        <v>76261544</v>
      </c>
      <c r="M72" s="120">
        <v>60607541</v>
      </c>
      <c r="N72" s="109">
        <v>80877778</v>
      </c>
      <c r="O72" s="109">
        <v>85353452</v>
      </c>
      <c r="P72" s="117">
        <f t="shared" si="39"/>
        <v>1045102431</v>
      </c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  <c r="QZ72" s="31"/>
      <c r="RA72" s="31"/>
      <c r="RB72" s="31"/>
      <c r="RC72" s="31"/>
      <c r="RD72" s="31"/>
      <c r="RE72" s="31"/>
      <c r="RF72" s="31"/>
      <c r="RG72" s="31"/>
      <c r="RH72" s="31"/>
      <c r="RI72" s="31"/>
      <c r="RJ72" s="31"/>
      <c r="RK72" s="31"/>
      <c r="RL72" s="31"/>
      <c r="RM72" s="31"/>
      <c r="RN72" s="31"/>
      <c r="RO72" s="31"/>
      <c r="RP72" s="31"/>
      <c r="RQ72" s="31"/>
      <c r="RR72" s="31"/>
      <c r="RS72" s="31"/>
      <c r="RT72" s="31"/>
      <c r="RU72" s="31"/>
      <c r="RV72" s="31"/>
      <c r="RW72" s="31"/>
      <c r="RX72" s="31"/>
      <c r="RY72" s="31"/>
      <c r="RZ72" s="31"/>
      <c r="SA72" s="31"/>
      <c r="SB72" s="31"/>
      <c r="SC72" s="31"/>
      <c r="SD72" s="31"/>
      <c r="SE72" s="31"/>
      <c r="SF72" s="31"/>
      <c r="SG72" s="31"/>
      <c r="SH72" s="31"/>
      <c r="SI72" s="31"/>
      <c r="SJ72" s="31"/>
      <c r="SK72" s="31"/>
      <c r="SL72" s="31"/>
      <c r="SM72" s="31"/>
      <c r="SN72" s="31"/>
      <c r="SO72" s="31"/>
      <c r="SP72" s="31"/>
      <c r="SQ72" s="31"/>
      <c r="SR72" s="31"/>
      <c r="SS72" s="31"/>
      <c r="ST72" s="31"/>
      <c r="SU72" s="31"/>
      <c r="SV72" s="31"/>
      <c r="SW72" s="31"/>
      <c r="SX72" s="31"/>
      <c r="SY72" s="31"/>
      <c r="SZ72" s="31"/>
      <c r="TA72" s="31"/>
      <c r="TB72" s="31"/>
      <c r="TC72" s="31"/>
      <c r="TD72" s="31"/>
      <c r="TE72" s="31"/>
      <c r="TF72" s="31"/>
      <c r="TG72" s="31"/>
      <c r="TH72" s="31"/>
      <c r="TI72" s="31"/>
      <c r="TJ72" s="31"/>
      <c r="TK72" s="31"/>
      <c r="TL72" s="31"/>
      <c r="TM72" s="31"/>
      <c r="TN72" s="31"/>
      <c r="TO72" s="31"/>
      <c r="TP72" s="31"/>
      <c r="TQ72" s="31"/>
      <c r="TR72" s="31"/>
      <c r="TS72" s="31"/>
      <c r="TT72" s="31"/>
      <c r="TU72" s="31"/>
      <c r="TV72" s="31"/>
      <c r="TW72" s="31"/>
      <c r="TX72" s="31"/>
      <c r="TY72" s="31"/>
      <c r="TZ72" s="31"/>
      <c r="UA72" s="31"/>
      <c r="UB72" s="31"/>
    </row>
    <row r="73" spans="1:548" s="32" customFormat="1" ht="11.25" x14ac:dyDescent="0.2">
      <c r="A73" s="103" t="s">
        <v>270</v>
      </c>
      <c r="B73" s="103" t="s">
        <v>210</v>
      </c>
      <c r="C73" s="148" t="s">
        <v>209</v>
      </c>
      <c r="D73" s="116">
        <v>0</v>
      </c>
      <c r="E73" s="117">
        <v>2060973</v>
      </c>
      <c r="F73" s="118">
        <v>0</v>
      </c>
      <c r="G73" s="119">
        <v>0</v>
      </c>
      <c r="H73" s="119">
        <v>0</v>
      </c>
      <c r="I73" s="117">
        <v>0</v>
      </c>
      <c r="J73" s="118">
        <v>0</v>
      </c>
      <c r="K73" s="119">
        <v>0</v>
      </c>
      <c r="L73" s="118">
        <v>0</v>
      </c>
      <c r="M73" s="120">
        <v>0</v>
      </c>
      <c r="N73" s="109">
        <v>0</v>
      </c>
      <c r="O73" s="109">
        <v>0</v>
      </c>
      <c r="P73" s="117">
        <f t="shared" si="39"/>
        <v>2060973</v>
      </c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</row>
    <row r="74" spans="1:548" s="32" customFormat="1" ht="11.25" x14ac:dyDescent="0.2">
      <c r="A74" s="103" t="s">
        <v>300</v>
      </c>
      <c r="B74" s="103" t="s">
        <v>112</v>
      </c>
      <c r="C74" s="148" t="s">
        <v>26</v>
      </c>
      <c r="D74" s="116">
        <v>28158058</v>
      </c>
      <c r="E74" s="117">
        <v>64708480</v>
      </c>
      <c r="F74" s="118">
        <v>27979281</v>
      </c>
      <c r="G74" s="119">
        <v>27077099</v>
      </c>
      <c r="H74" s="119">
        <v>30982985</v>
      </c>
      <c r="I74" s="117">
        <v>56304558</v>
      </c>
      <c r="J74" s="118">
        <v>42568390</v>
      </c>
      <c r="K74" s="119">
        <v>42795333</v>
      </c>
      <c r="L74" s="118">
        <v>43523956</v>
      </c>
      <c r="M74" s="120">
        <v>58920906</v>
      </c>
      <c r="N74" s="109">
        <v>43687375</v>
      </c>
      <c r="O74" s="109">
        <v>43920708</v>
      </c>
      <c r="P74" s="117">
        <f t="shared" si="39"/>
        <v>510627129</v>
      </c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</row>
    <row r="75" spans="1:548" s="32" customFormat="1" ht="11.25" x14ac:dyDescent="0.2">
      <c r="A75" s="103" t="s">
        <v>300</v>
      </c>
      <c r="B75" s="103" t="s">
        <v>113</v>
      </c>
      <c r="C75" s="148" t="s">
        <v>25</v>
      </c>
      <c r="D75" s="116">
        <v>140593553</v>
      </c>
      <c r="E75" s="117">
        <v>45753610</v>
      </c>
      <c r="F75" s="118">
        <v>45753610</v>
      </c>
      <c r="G75" s="119">
        <v>212223058</v>
      </c>
      <c r="H75" s="119">
        <v>43620197</v>
      </c>
      <c r="I75" s="117">
        <v>45753610</v>
      </c>
      <c r="J75" s="118">
        <v>243348713</v>
      </c>
      <c r="K75" s="119">
        <v>45753610</v>
      </c>
      <c r="L75" s="118">
        <v>45753610</v>
      </c>
      <c r="M75" s="120">
        <v>178334846</v>
      </c>
      <c r="N75" s="109">
        <v>45753610</v>
      </c>
      <c r="O75" s="109">
        <v>45753610</v>
      </c>
      <c r="P75" s="117">
        <f t="shared" si="39"/>
        <v>1138395637</v>
      </c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  <c r="IW75" s="31"/>
      <c r="IX75" s="31"/>
      <c r="IY75" s="31"/>
      <c r="IZ75" s="31"/>
      <c r="JA75" s="31"/>
      <c r="JB75" s="31"/>
      <c r="JC75" s="31"/>
      <c r="JD75" s="31"/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1"/>
      <c r="KK75" s="31"/>
      <c r="KL75" s="31"/>
      <c r="KM75" s="31"/>
      <c r="KN75" s="31"/>
      <c r="KO75" s="31"/>
      <c r="KP75" s="31"/>
      <c r="KQ75" s="31"/>
      <c r="KR75" s="31"/>
      <c r="KS75" s="31"/>
      <c r="KT75" s="31"/>
      <c r="KU75" s="31"/>
      <c r="KV75" s="31"/>
      <c r="KW75" s="31"/>
      <c r="KX75" s="31"/>
      <c r="KY75" s="31"/>
      <c r="KZ75" s="31"/>
      <c r="LA75" s="31"/>
      <c r="LB75" s="31"/>
      <c r="LC75" s="31"/>
      <c r="LD75" s="31"/>
      <c r="LE75" s="31"/>
      <c r="LF75" s="31"/>
      <c r="LG75" s="31"/>
      <c r="LH75" s="31"/>
      <c r="LI75" s="31"/>
      <c r="LJ75" s="31"/>
      <c r="LK75" s="31"/>
      <c r="LL75" s="31"/>
      <c r="LM75" s="31"/>
      <c r="LN75" s="31"/>
      <c r="LO75" s="31"/>
      <c r="LP75" s="31"/>
      <c r="LQ75" s="31"/>
      <c r="LR75" s="31"/>
      <c r="LS75" s="31"/>
      <c r="LT75" s="31"/>
      <c r="LU75" s="31"/>
      <c r="LV75" s="31"/>
      <c r="LW75" s="31"/>
      <c r="LX75" s="31"/>
      <c r="LY75" s="31"/>
      <c r="LZ75" s="31"/>
      <c r="MA75" s="31"/>
      <c r="MB75" s="31"/>
      <c r="MC75" s="31"/>
      <c r="MD75" s="31"/>
      <c r="ME75" s="31"/>
      <c r="MF75" s="31"/>
      <c r="MG75" s="31"/>
      <c r="MH75" s="31"/>
      <c r="MI75" s="31"/>
      <c r="MJ75" s="31"/>
      <c r="MK75" s="31"/>
      <c r="ML75" s="31"/>
      <c r="MM75" s="31"/>
      <c r="MN75" s="31"/>
      <c r="MO75" s="31"/>
      <c r="MP75" s="31"/>
      <c r="MQ75" s="31"/>
      <c r="MR75" s="31"/>
      <c r="MS75" s="31"/>
      <c r="MT75" s="31"/>
      <c r="MU75" s="31"/>
      <c r="MV75" s="31"/>
      <c r="MW75" s="31"/>
      <c r="MX75" s="31"/>
      <c r="MY75" s="31"/>
      <c r="MZ75" s="31"/>
      <c r="NA75" s="31"/>
      <c r="NB75" s="31"/>
      <c r="NC75" s="31"/>
      <c r="ND75" s="31"/>
      <c r="NE75" s="31"/>
      <c r="NF75" s="31"/>
      <c r="NG75" s="31"/>
      <c r="NH75" s="31"/>
      <c r="NI75" s="31"/>
      <c r="NJ75" s="31"/>
      <c r="NK75" s="31"/>
      <c r="NL75" s="31"/>
      <c r="NM75" s="31"/>
      <c r="NN75" s="31"/>
      <c r="NO75" s="31"/>
      <c r="NP75" s="31"/>
      <c r="NQ75" s="31"/>
      <c r="NR75" s="31"/>
      <c r="NS75" s="31"/>
      <c r="NT75" s="31"/>
      <c r="NU75" s="31"/>
      <c r="NV75" s="31"/>
      <c r="NW75" s="31"/>
      <c r="NX75" s="31"/>
      <c r="NY75" s="31"/>
      <c r="NZ75" s="31"/>
      <c r="OA75" s="31"/>
      <c r="OB75" s="31"/>
      <c r="OC75" s="31"/>
      <c r="OD75" s="31"/>
      <c r="OE75" s="31"/>
      <c r="OF75" s="31"/>
      <c r="OG75" s="31"/>
      <c r="OH75" s="31"/>
      <c r="OI75" s="31"/>
      <c r="OJ75" s="31"/>
      <c r="OK75" s="31"/>
      <c r="OL75" s="31"/>
      <c r="OM75" s="31"/>
      <c r="ON75" s="31"/>
      <c r="OO75" s="31"/>
      <c r="OP75" s="31"/>
      <c r="OQ75" s="31"/>
      <c r="OR75" s="31"/>
      <c r="OS75" s="31"/>
      <c r="OT75" s="31"/>
      <c r="OU75" s="31"/>
      <c r="OV75" s="31"/>
      <c r="OW75" s="31"/>
      <c r="OX75" s="31"/>
      <c r="OY75" s="31"/>
      <c r="OZ75" s="31"/>
      <c r="PA75" s="31"/>
      <c r="PB75" s="31"/>
      <c r="PC75" s="31"/>
      <c r="PD75" s="31"/>
      <c r="PE75" s="31"/>
      <c r="PF75" s="31"/>
      <c r="PG75" s="31"/>
      <c r="PH75" s="31"/>
      <c r="PI75" s="31"/>
      <c r="PJ75" s="31"/>
      <c r="PK75" s="31"/>
      <c r="PL75" s="31"/>
      <c r="PM75" s="31"/>
      <c r="PN75" s="31"/>
      <c r="PO75" s="31"/>
      <c r="PP75" s="31"/>
      <c r="PQ75" s="31"/>
      <c r="PR75" s="31"/>
      <c r="PS75" s="31"/>
      <c r="PT75" s="31"/>
      <c r="PU75" s="31"/>
      <c r="PV75" s="31"/>
      <c r="PW75" s="31"/>
      <c r="PX75" s="31"/>
      <c r="PY75" s="31"/>
      <c r="PZ75" s="31"/>
      <c r="QA75" s="31"/>
      <c r="QB75" s="31"/>
      <c r="QC75" s="31"/>
      <c r="QD75" s="31"/>
      <c r="QE75" s="31"/>
      <c r="QF75" s="31"/>
      <c r="QG75" s="31"/>
      <c r="QH75" s="31"/>
      <c r="QI75" s="31"/>
      <c r="QJ75" s="31"/>
      <c r="QK75" s="31"/>
      <c r="QL75" s="31"/>
      <c r="QM75" s="31"/>
      <c r="QN75" s="31"/>
      <c r="QO75" s="31"/>
      <c r="QP75" s="31"/>
      <c r="QQ75" s="31"/>
      <c r="QR75" s="31"/>
      <c r="QS75" s="31"/>
      <c r="QT75" s="31"/>
      <c r="QU75" s="31"/>
      <c r="QV75" s="31"/>
      <c r="QW75" s="31"/>
      <c r="QX75" s="31"/>
      <c r="QY75" s="31"/>
      <c r="QZ75" s="31"/>
      <c r="RA75" s="31"/>
      <c r="RB75" s="31"/>
      <c r="RC75" s="31"/>
      <c r="RD75" s="31"/>
      <c r="RE75" s="31"/>
      <c r="RF75" s="31"/>
      <c r="RG75" s="31"/>
      <c r="RH75" s="31"/>
      <c r="RI75" s="31"/>
      <c r="RJ75" s="31"/>
      <c r="RK75" s="31"/>
      <c r="RL75" s="31"/>
      <c r="RM75" s="31"/>
      <c r="RN75" s="31"/>
      <c r="RO75" s="31"/>
      <c r="RP75" s="31"/>
      <c r="RQ75" s="31"/>
      <c r="RR75" s="31"/>
      <c r="RS75" s="31"/>
      <c r="RT75" s="31"/>
      <c r="RU75" s="31"/>
      <c r="RV75" s="31"/>
      <c r="RW75" s="31"/>
      <c r="RX75" s="31"/>
      <c r="RY75" s="31"/>
      <c r="RZ75" s="31"/>
      <c r="SA75" s="31"/>
      <c r="SB75" s="31"/>
      <c r="SC75" s="31"/>
      <c r="SD75" s="31"/>
      <c r="SE75" s="31"/>
      <c r="SF75" s="31"/>
      <c r="SG75" s="31"/>
      <c r="SH75" s="31"/>
      <c r="SI75" s="31"/>
      <c r="SJ75" s="31"/>
      <c r="SK75" s="31"/>
      <c r="SL75" s="31"/>
      <c r="SM75" s="31"/>
      <c r="SN75" s="31"/>
      <c r="SO75" s="31"/>
      <c r="SP75" s="31"/>
      <c r="SQ75" s="31"/>
      <c r="SR75" s="31"/>
      <c r="SS75" s="31"/>
      <c r="ST75" s="31"/>
      <c r="SU75" s="31"/>
      <c r="SV75" s="31"/>
      <c r="SW75" s="31"/>
      <c r="SX75" s="31"/>
      <c r="SY75" s="31"/>
      <c r="SZ75" s="31"/>
      <c r="TA75" s="31"/>
      <c r="TB75" s="31"/>
      <c r="TC75" s="31"/>
      <c r="TD75" s="31"/>
      <c r="TE75" s="31"/>
      <c r="TF75" s="31"/>
      <c r="TG75" s="31"/>
      <c r="TH75" s="31"/>
      <c r="TI75" s="31"/>
      <c r="TJ75" s="31"/>
      <c r="TK75" s="31"/>
      <c r="TL75" s="31"/>
      <c r="TM75" s="31"/>
      <c r="TN75" s="31"/>
      <c r="TO75" s="31"/>
      <c r="TP75" s="31"/>
      <c r="TQ75" s="31"/>
      <c r="TR75" s="31"/>
      <c r="TS75" s="31"/>
      <c r="TT75" s="31"/>
      <c r="TU75" s="31"/>
      <c r="TV75" s="31"/>
      <c r="TW75" s="31"/>
      <c r="TX75" s="31"/>
      <c r="TY75" s="31"/>
      <c r="TZ75" s="31"/>
      <c r="UA75" s="31"/>
      <c r="UB75" s="31"/>
    </row>
    <row r="76" spans="1:548" s="32" customFormat="1" ht="11.25" x14ac:dyDescent="0.2">
      <c r="A76" s="103" t="s">
        <v>234</v>
      </c>
      <c r="B76" s="103" t="s">
        <v>212</v>
      </c>
      <c r="C76" s="148" t="s">
        <v>211</v>
      </c>
      <c r="D76" s="116">
        <v>0</v>
      </c>
      <c r="E76" s="117">
        <v>216729</v>
      </c>
      <c r="F76" s="118">
        <v>0</v>
      </c>
      <c r="G76" s="119">
        <v>0</v>
      </c>
      <c r="H76" s="119">
        <v>0</v>
      </c>
      <c r="I76" s="117">
        <v>0</v>
      </c>
      <c r="J76" s="118">
        <v>0</v>
      </c>
      <c r="K76" s="119">
        <v>0</v>
      </c>
      <c r="L76" s="118">
        <v>0</v>
      </c>
      <c r="M76" s="120">
        <v>0</v>
      </c>
      <c r="N76" s="109">
        <v>0</v>
      </c>
      <c r="O76" s="109">
        <v>2223186</v>
      </c>
      <c r="P76" s="117">
        <f t="shared" si="39"/>
        <v>2439915</v>
      </c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/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/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/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/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/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31"/>
      <c r="NA76" s="31"/>
      <c r="NB76" s="31"/>
      <c r="NC76" s="31"/>
      <c r="ND76" s="31"/>
      <c r="NE76" s="31"/>
      <c r="NF76" s="31"/>
      <c r="NG76" s="31"/>
      <c r="NH76" s="31"/>
      <c r="NI76" s="31"/>
      <c r="NJ76" s="31"/>
      <c r="NK76" s="31"/>
      <c r="NL76" s="31"/>
      <c r="NM76" s="31"/>
      <c r="NN76" s="31"/>
      <c r="NO76" s="31"/>
      <c r="NP76" s="31"/>
      <c r="NQ76" s="31"/>
      <c r="NR76" s="31"/>
      <c r="NS76" s="31"/>
      <c r="NT76" s="31"/>
      <c r="NU76" s="31"/>
      <c r="NV76" s="31"/>
      <c r="NW76" s="31"/>
      <c r="NX76" s="31"/>
      <c r="NY76" s="31"/>
      <c r="NZ76" s="31"/>
      <c r="OA76" s="31"/>
      <c r="OB76" s="31"/>
      <c r="OC76" s="31"/>
      <c r="OD76" s="31"/>
      <c r="OE76" s="31"/>
      <c r="OF76" s="31"/>
      <c r="OG76" s="31"/>
      <c r="OH76" s="31"/>
      <c r="OI76" s="31"/>
      <c r="OJ76" s="31"/>
      <c r="OK76" s="31"/>
      <c r="OL76" s="31"/>
      <c r="OM76" s="31"/>
      <c r="ON76" s="31"/>
      <c r="OO76" s="31"/>
      <c r="OP76" s="31"/>
      <c r="OQ76" s="31"/>
      <c r="OR76" s="31"/>
      <c r="OS76" s="31"/>
      <c r="OT76" s="31"/>
      <c r="OU76" s="31"/>
      <c r="OV76" s="31"/>
      <c r="OW76" s="31"/>
      <c r="OX76" s="31"/>
      <c r="OY76" s="31"/>
      <c r="OZ76" s="31"/>
      <c r="PA76" s="31"/>
      <c r="PB76" s="31"/>
      <c r="PC76" s="31"/>
      <c r="PD76" s="31"/>
      <c r="PE76" s="31"/>
      <c r="PF76" s="31"/>
      <c r="PG76" s="31"/>
      <c r="PH76" s="31"/>
      <c r="PI76" s="31"/>
      <c r="PJ76" s="31"/>
      <c r="PK76" s="31"/>
      <c r="PL76" s="31"/>
      <c r="PM76" s="31"/>
      <c r="PN76" s="31"/>
      <c r="PO76" s="31"/>
      <c r="PP76" s="31"/>
      <c r="PQ76" s="31"/>
      <c r="PR76" s="31"/>
      <c r="PS76" s="31"/>
      <c r="PT76" s="31"/>
      <c r="PU76" s="31"/>
      <c r="PV76" s="31"/>
      <c r="PW76" s="31"/>
      <c r="PX76" s="31"/>
      <c r="PY76" s="31"/>
      <c r="PZ76" s="31"/>
      <c r="QA76" s="31"/>
      <c r="QB76" s="31"/>
      <c r="QC76" s="31"/>
      <c r="QD76" s="31"/>
      <c r="QE76" s="31"/>
      <c r="QF76" s="31"/>
      <c r="QG76" s="31"/>
      <c r="QH76" s="31"/>
      <c r="QI76" s="31"/>
      <c r="QJ76" s="31"/>
      <c r="QK76" s="31"/>
      <c r="QL76" s="31"/>
      <c r="QM76" s="31"/>
      <c r="QN76" s="31"/>
      <c r="QO76" s="31"/>
      <c r="QP76" s="31"/>
      <c r="QQ76" s="31"/>
      <c r="QR76" s="31"/>
      <c r="QS76" s="31"/>
      <c r="QT76" s="31"/>
      <c r="QU76" s="31"/>
      <c r="QV76" s="31"/>
      <c r="QW76" s="31"/>
      <c r="QX76" s="31"/>
      <c r="QY76" s="31"/>
      <c r="QZ76" s="31"/>
      <c r="RA76" s="31"/>
      <c r="RB76" s="31"/>
      <c r="RC76" s="31"/>
      <c r="RD76" s="31"/>
      <c r="RE76" s="31"/>
      <c r="RF76" s="31"/>
      <c r="RG76" s="31"/>
      <c r="RH76" s="31"/>
      <c r="RI76" s="31"/>
      <c r="RJ76" s="31"/>
      <c r="RK76" s="31"/>
      <c r="RL76" s="31"/>
      <c r="RM76" s="31"/>
      <c r="RN76" s="31"/>
      <c r="RO76" s="31"/>
      <c r="RP76" s="31"/>
      <c r="RQ76" s="31"/>
      <c r="RR76" s="31"/>
      <c r="RS76" s="31"/>
      <c r="RT76" s="31"/>
      <c r="RU76" s="31"/>
      <c r="RV76" s="31"/>
      <c r="RW76" s="31"/>
      <c r="RX76" s="31"/>
      <c r="RY76" s="31"/>
      <c r="RZ76" s="31"/>
      <c r="SA76" s="31"/>
      <c r="SB76" s="31"/>
      <c r="SC76" s="31"/>
      <c r="SD76" s="31"/>
      <c r="SE76" s="31"/>
      <c r="SF76" s="31"/>
      <c r="SG76" s="31"/>
      <c r="SH76" s="31"/>
      <c r="SI76" s="31"/>
      <c r="SJ76" s="31"/>
      <c r="SK76" s="31"/>
      <c r="SL76" s="31"/>
      <c r="SM76" s="31"/>
      <c r="SN76" s="31"/>
      <c r="SO76" s="31"/>
      <c r="SP76" s="31"/>
      <c r="SQ76" s="31"/>
      <c r="SR76" s="31"/>
      <c r="SS76" s="31"/>
      <c r="ST76" s="31"/>
      <c r="SU76" s="31"/>
      <c r="SV76" s="31"/>
      <c r="SW76" s="31"/>
      <c r="SX76" s="31"/>
      <c r="SY76" s="31"/>
      <c r="SZ76" s="31"/>
      <c r="TA76" s="31"/>
      <c r="TB76" s="31"/>
      <c r="TC76" s="31"/>
      <c r="TD76" s="31"/>
      <c r="TE76" s="31"/>
      <c r="TF76" s="31"/>
      <c r="TG76" s="31"/>
      <c r="TH76" s="31"/>
      <c r="TI76" s="31"/>
      <c r="TJ76" s="31"/>
      <c r="TK76" s="31"/>
      <c r="TL76" s="31"/>
      <c r="TM76" s="31"/>
      <c r="TN76" s="31"/>
      <c r="TO76" s="31"/>
      <c r="TP76" s="31"/>
      <c r="TQ76" s="31"/>
      <c r="TR76" s="31"/>
      <c r="TS76" s="31"/>
      <c r="TT76" s="31"/>
      <c r="TU76" s="31"/>
      <c r="TV76" s="31"/>
      <c r="TW76" s="31"/>
      <c r="TX76" s="31"/>
      <c r="TY76" s="31"/>
      <c r="TZ76" s="31"/>
      <c r="UA76" s="31"/>
      <c r="UB76" s="31"/>
    </row>
    <row r="77" spans="1:548" s="32" customFormat="1" ht="11.25" x14ac:dyDescent="0.2">
      <c r="A77" s="103" t="s">
        <v>300</v>
      </c>
      <c r="B77" s="103" t="s">
        <v>114</v>
      </c>
      <c r="C77" s="148" t="s">
        <v>24</v>
      </c>
      <c r="D77" s="116">
        <v>20451157</v>
      </c>
      <c r="E77" s="117">
        <v>15317079</v>
      </c>
      <c r="F77" s="118">
        <v>13876775</v>
      </c>
      <c r="G77" s="119">
        <v>15635369</v>
      </c>
      <c r="H77" s="119">
        <v>14943457</v>
      </c>
      <c r="I77" s="117">
        <v>16108243</v>
      </c>
      <c r="J77" s="118">
        <v>16097400</v>
      </c>
      <c r="K77" s="119">
        <v>16636517</v>
      </c>
      <c r="L77" s="118">
        <v>16215252</v>
      </c>
      <c r="M77" s="120">
        <v>15634427</v>
      </c>
      <c r="N77" s="109">
        <v>16200247</v>
      </c>
      <c r="O77" s="109">
        <v>15742444</v>
      </c>
      <c r="P77" s="117">
        <f t="shared" si="39"/>
        <v>192858367</v>
      </c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  <c r="IX77" s="31"/>
      <c r="IY77" s="31"/>
      <c r="IZ77" s="31"/>
      <c r="JA77" s="31"/>
      <c r="JB77" s="31"/>
      <c r="JC77" s="31"/>
      <c r="JD77" s="31"/>
      <c r="JE77" s="31"/>
      <c r="JF77" s="31"/>
      <c r="JG77" s="31"/>
      <c r="JH77" s="31"/>
      <c r="JI77" s="31"/>
      <c r="JJ77" s="31"/>
      <c r="JK77" s="31"/>
      <c r="JL77" s="31"/>
      <c r="JM77" s="31"/>
      <c r="JN77" s="31"/>
      <c r="JO77" s="31"/>
      <c r="JP77" s="31"/>
      <c r="JQ77" s="31"/>
      <c r="JR77" s="31"/>
      <c r="JS77" s="31"/>
      <c r="JT77" s="31"/>
      <c r="JU77" s="31"/>
      <c r="JV77" s="31"/>
      <c r="JW77" s="31"/>
      <c r="JX77" s="31"/>
      <c r="JY77" s="31"/>
      <c r="JZ77" s="31"/>
      <c r="KA77" s="31"/>
      <c r="KB77" s="31"/>
      <c r="KC77" s="31"/>
      <c r="KD77" s="31"/>
      <c r="KE77" s="31"/>
      <c r="KF77" s="31"/>
      <c r="KG77" s="31"/>
      <c r="KH77" s="31"/>
      <c r="KI77" s="31"/>
      <c r="KJ77" s="31"/>
      <c r="KK77" s="31"/>
      <c r="KL77" s="31"/>
      <c r="KM77" s="31"/>
      <c r="KN77" s="31"/>
      <c r="KO77" s="31"/>
      <c r="KP77" s="31"/>
      <c r="KQ77" s="31"/>
      <c r="KR77" s="31"/>
      <c r="KS77" s="31"/>
      <c r="KT77" s="31"/>
      <c r="KU77" s="31"/>
      <c r="KV77" s="31"/>
      <c r="KW77" s="31"/>
      <c r="KX77" s="31"/>
      <c r="KY77" s="31"/>
      <c r="KZ77" s="31"/>
      <c r="LA77" s="31"/>
      <c r="LB77" s="31"/>
      <c r="LC77" s="31"/>
      <c r="LD77" s="31"/>
      <c r="LE77" s="31"/>
      <c r="LF77" s="31"/>
      <c r="LG77" s="31"/>
      <c r="LH77" s="31"/>
      <c r="LI77" s="31"/>
      <c r="LJ77" s="31"/>
      <c r="LK77" s="31"/>
      <c r="LL77" s="31"/>
      <c r="LM77" s="31"/>
      <c r="LN77" s="31"/>
      <c r="LO77" s="31"/>
      <c r="LP77" s="31"/>
      <c r="LQ77" s="31"/>
      <c r="LR77" s="31"/>
      <c r="LS77" s="31"/>
      <c r="LT77" s="31"/>
      <c r="LU77" s="31"/>
      <c r="LV77" s="31"/>
      <c r="LW77" s="31"/>
      <c r="LX77" s="31"/>
      <c r="LY77" s="31"/>
      <c r="LZ77" s="31"/>
      <c r="MA77" s="31"/>
      <c r="MB77" s="31"/>
      <c r="MC77" s="31"/>
      <c r="MD77" s="31"/>
      <c r="ME77" s="31"/>
      <c r="MF77" s="31"/>
      <c r="MG77" s="31"/>
      <c r="MH77" s="31"/>
      <c r="MI77" s="31"/>
      <c r="MJ77" s="31"/>
      <c r="MK77" s="31"/>
      <c r="ML77" s="31"/>
      <c r="MM77" s="31"/>
      <c r="MN77" s="31"/>
      <c r="MO77" s="31"/>
      <c r="MP77" s="31"/>
      <c r="MQ77" s="31"/>
      <c r="MR77" s="31"/>
      <c r="MS77" s="31"/>
      <c r="MT77" s="31"/>
      <c r="MU77" s="31"/>
      <c r="MV77" s="31"/>
      <c r="MW77" s="31"/>
      <c r="MX77" s="31"/>
      <c r="MY77" s="31"/>
      <c r="MZ77" s="31"/>
      <c r="NA77" s="31"/>
      <c r="NB77" s="31"/>
      <c r="NC77" s="31"/>
      <c r="ND77" s="31"/>
      <c r="NE77" s="31"/>
      <c r="NF77" s="31"/>
      <c r="NG77" s="31"/>
      <c r="NH77" s="31"/>
      <c r="NI77" s="31"/>
      <c r="NJ77" s="31"/>
      <c r="NK77" s="31"/>
      <c r="NL77" s="31"/>
      <c r="NM77" s="31"/>
      <c r="NN77" s="31"/>
      <c r="NO77" s="31"/>
      <c r="NP77" s="31"/>
      <c r="NQ77" s="31"/>
      <c r="NR77" s="31"/>
      <c r="NS77" s="31"/>
      <c r="NT77" s="31"/>
      <c r="NU77" s="31"/>
      <c r="NV77" s="31"/>
      <c r="NW77" s="31"/>
      <c r="NX77" s="31"/>
      <c r="NY77" s="31"/>
      <c r="NZ77" s="31"/>
      <c r="OA77" s="31"/>
      <c r="OB77" s="31"/>
      <c r="OC77" s="31"/>
      <c r="OD77" s="31"/>
      <c r="OE77" s="31"/>
      <c r="OF77" s="31"/>
      <c r="OG77" s="31"/>
      <c r="OH77" s="31"/>
      <c r="OI77" s="31"/>
      <c r="OJ77" s="31"/>
      <c r="OK77" s="31"/>
      <c r="OL77" s="31"/>
      <c r="OM77" s="31"/>
      <c r="ON77" s="31"/>
      <c r="OO77" s="31"/>
      <c r="OP77" s="31"/>
      <c r="OQ77" s="31"/>
      <c r="OR77" s="31"/>
      <c r="OS77" s="31"/>
      <c r="OT77" s="31"/>
      <c r="OU77" s="31"/>
      <c r="OV77" s="31"/>
      <c r="OW77" s="31"/>
      <c r="OX77" s="31"/>
      <c r="OY77" s="31"/>
      <c r="OZ77" s="31"/>
      <c r="PA77" s="31"/>
      <c r="PB77" s="31"/>
      <c r="PC77" s="31"/>
      <c r="PD77" s="31"/>
      <c r="PE77" s="31"/>
      <c r="PF77" s="31"/>
      <c r="PG77" s="31"/>
      <c r="PH77" s="31"/>
      <c r="PI77" s="31"/>
      <c r="PJ77" s="31"/>
      <c r="PK77" s="31"/>
      <c r="PL77" s="31"/>
      <c r="PM77" s="31"/>
      <c r="PN77" s="31"/>
      <c r="PO77" s="31"/>
      <c r="PP77" s="31"/>
      <c r="PQ77" s="31"/>
      <c r="PR77" s="31"/>
      <c r="PS77" s="31"/>
      <c r="PT77" s="31"/>
      <c r="PU77" s="31"/>
      <c r="PV77" s="31"/>
      <c r="PW77" s="31"/>
      <c r="PX77" s="31"/>
      <c r="PY77" s="31"/>
      <c r="PZ77" s="31"/>
      <c r="QA77" s="31"/>
      <c r="QB77" s="31"/>
      <c r="QC77" s="31"/>
      <c r="QD77" s="31"/>
      <c r="QE77" s="31"/>
      <c r="QF77" s="31"/>
      <c r="QG77" s="31"/>
      <c r="QH77" s="31"/>
      <c r="QI77" s="31"/>
      <c r="QJ77" s="31"/>
      <c r="QK77" s="31"/>
      <c r="QL77" s="31"/>
      <c r="QM77" s="31"/>
      <c r="QN77" s="31"/>
      <c r="QO77" s="31"/>
      <c r="QP77" s="31"/>
      <c r="QQ77" s="31"/>
      <c r="QR77" s="31"/>
      <c r="QS77" s="31"/>
      <c r="QT77" s="31"/>
      <c r="QU77" s="31"/>
      <c r="QV77" s="31"/>
      <c r="QW77" s="31"/>
      <c r="QX77" s="31"/>
      <c r="QY77" s="31"/>
      <c r="QZ77" s="31"/>
      <c r="RA77" s="31"/>
      <c r="RB77" s="31"/>
      <c r="RC77" s="31"/>
      <c r="RD77" s="31"/>
      <c r="RE77" s="31"/>
      <c r="RF77" s="31"/>
      <c r="RG77" s="31"/>
      <c r="RH77" s="31"/>
      <c r="RI77" s="31"/>
      <c r="RJ77" s="31"/>
      <c r="RK77" s="31"/>
      <c r="RL77" s="31"/>
      <c r="RM77" s="31"/>
      <c r="RN77" s="31"/>
      <c r="RO77" s="31"/>
      <c r="RP77" s="31"/>
      <c r="RQ77" s="31"/>
      <c r="RR77" s="31"/>
      <c r="RS77" s="31"/>
      <c r="RT77" s="31"/>
      <c r="RU77" s="31"/>
      <c r="RV77" s="31"/>
      <c r="RW77" s="31"/>
      <c r="RX77" s="31"/>
      <c r="RY77" s="31"/>
      <c r="RZ77" s="31"/>
      <c r="SA77" s="31"/>
      <c r="SB77" s="31"/>
      <c r="SC77" s="31"/>
      <c r="SD77" s="31"/>
      <c r="SE77" s="31"/>
      <c r="SF77" s="31"/>
      <c r="SG77" s="31"/>
      <c r="SH77" s="31"/>
      <c r="SI77" s="31"/>
      <c r="SJ77" s="31"/>
      <c r="SK77" s="31"/>
      <c r="SL77" s="31"/>
      <c r="SM77" s="31"/>
      <c r="SN77" s="31"/>
      <c r="SO77" s="31"/>
      <c r="SP77" s="31"/>
      <c r="SQ77" s="31"/>
      <c r="SR77" s="31"/>
      <c r="SS77" s="31"/>
      <c r="ST77" s="31"/>
      <c r="SU77" s="31"/>
      <c r="SV77" s="31"/>
      <c r="SW77" s="31"/>
      <c r="SX77" s="31"/>
      <c r="SY77" s="31"/>
      <c r="SZ77" s="31"/>
      <c r="TA77" s="31"/>
      <c r="TB77" s="31"/>
      <c r="TC77" s="31"/>
      <c r="TD77" s="31"/>
      <c r="TE77" s="31"/>
      <c r="TF77" s="31"/>
      <c r="TG77" s="31"/>
      <c r="TH77" s="31"/>
      <c r="TI77" s="31"/>
      <c r="TJ77" s="31"/>
      <c r="TK77" s="31"/>
      <c r="TL77" s="31"/>
      <c r="TM77" s="31"/>
      <c r="TN77" s="31"/>
      <c r="TO77" s="31"/>
      <c r="TP77" s="31"/>
      <c r="TQ77" s="31"/>
      <c r="TR77" s="31"/>
      <c r="TS77" s="31"/>
      <c r="TT77" s="31"/>
      <c r="TU77" s="31"/>
      <c r="TV77" s="31"/>
      <c r="TW77" s="31"/>
      <c r="TX77" s="31"/>
      <c r="TY77" s="31"/>
      <c r="TZ77" s="31"/>
      <c r="UA77" s="31"/>
      <c r="UB77" s="31"/>
    </row>
    <row r="78" spans="1:548" s="32" customFormat="1" ht="11.25" x14ac:dyDescent="0.2">
      <c r="A78" s="103" t="s">
        <v>300</v>
      </c>
      <c r="B78" s="103" t="s">
        <v>115</v>
      </c>
      <c r="C78" s="148" t="s">
        <v>279</v>
      </c>
      <c r="D78" s="116">
        <v>70319954</v>
      </c>
      <c r="E78" s="117">
        <v>83379899</v>
      </c>
      <c r="F78" s="118">
        <v>70274927</v>
      </c>
      <c r="G78" s="119">
        <v>72352610</v>
      </c>
      <c r="H78" s="119">
        <v>0</v>
      </c>
      <c r="I78" s="117">
        <v>59283714</v>
      </c>
      <c r="J78" s="118">
        <v>115293892</v>
      </c>
      <c r="K78" s="119">
        <v>124101170</v>
      </c>
      <c r="L78" s="118">
        <v>119816922</v>
      </c>
      <c r="M78" s="120">
        <v>111286271</v>
      </c>
      <c r="N78" s="109">
        <v>108241979</v>
      </c>
      <c r="O78" s="109">
        <v>102233675</v>
      </c>
      <c r="P78" s="117">
        <f t="shared" si="39"/>
        <v>1036585013</v>
      </c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/>
      <c r="OC78" s="31"/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  <c r="OP78" s="31"/>
      <c r="OQ78" s="31"/>
      <c r="OR78" s="31"/>
      <c r="OS78" s="31"/>
      <c r="OT78" s="31"/>
      <c r="OU78" s="31"/>
      <c r="OV78" s="31"/>
      <c r="OW78" s="31"/>
      <c r="OX78" s="31"/>
      <c r="OY78" s="31"/>
      <c r="OZ78" s="31"/>
      <c r="PA78" s="31"/>
      <c r="PB78" s="31"/>
      <c r="PC78" s="31"/>
      <c r="PD78" s="31"/>
      <c r="PE78" s="31"/>
      <c r="PF78" s="31"/>
      <c r="PG78" s="31"/>
      <c r="PH78" s="31"/>
      <c r="PI78" s="31"/>
      <c r="PJ78" s="31"/>
      <c r="PK78" s="31"/>
      <c r="PL78" s="31"/>
      <c r="PM78" s="31"/>
      <c r="PN78" s="31"/>
      <c r="PO78" s="31"/>
      <c r="PP78" s="31"/>
      <c r="PQ78" s="31"/>
      <c r="PR78" s="31"/>
      <c r="PS78" s="31"/>
      <c r="PT78" s="31"/>
      <c r="PU78" s="31"/>
      <c r="PV78" s="31"/>
      <c r="PW78" s="31"/>
      <c r="PX78" s="31"/>
      <c r="PY78" s="31"/>
      <c r="PZ78" s="31"/>
      <c r="QA78" s="31"/>
      <c r="QB78" s="31"/>
      <c r="QC78" s="31"/>
      <c r="QD78" s="31"/>
      <c r="QE78" s="31"/>
      <c r="QF78" s="31"/>
      <c r="QG78" s="31"/>
      <c r="QH78" s="31"/>
      <c r="QI78" s="31"/>
      <c r="QJ78" s="31"/>
      <c r="QK78" s="31"/>
      <c r="QL78" s="31"/>
      <c r="QM78" s="31"/>
      <c r="QN78" s="31"/>
      <c r="QO78" s="31"/>
      <c r="QP78" s="31"/>
      <c r="QQ78" s="31"/>
      <c r="QR78" s="31"/>
      <c r="QS78" s="31"/>
      <c r="QT78" s="31"/>
      <c r="QU78" s="31"/>
      <c r="QV78" s="31"/>
      <c r="QW78" s="31"/>
      <c r="QX78" s="31"/>
      <c r="QY78" s="31"/>
      <c r="QZ78" s="31"/>
      <c r="RA78" s="31"/>
      <c r="RB78" s="31"/>
      <c r="RC78" s="31"/>
      <c r="RD78" s="31"/>
      <c r="RE78" s="31"/>
      <c r="RF78" s="31"/>
      <c r="RG78" s="31"/>
      <c r="RH78" s="31"/>
      <c r="RI78" s="31"/>
      <c r="RJ78" s="31"/>
      <c r="RK78" s="31"/>
      <c r="RL78" s="31"/>
      <c r="RM78" s="31"/>
      <c r="RN78" s="31"/>
      <c r="RO78" s="31"/>
      <c r="RP78" s="31"/>
      <c r="RQ78" s="31"/>
      <c r="RR78" s="31"/>
      <c r="RS78" s="31"/>
      <c r="RT78" s="31"/>
      <c r="RU78" s="31"/>
      <c r="RV78" s="31"/>
      <c r="RW78" s="31"/>
      <c r="RX78" s="31"/>
      <c r="RY78" s="31"/>
      <c r="RZ78" s="31"/>
      <c r="SA78" s="31"/>
      <c r="SB78" s="31"/>
      <c r="SC78" s="31"/>
      <c r="SD78" s="31"/>
      <c r="SE78" s="31"/>
      <c r="SF78" s="31"/>
      <c r="SG78" s="31"/>
      <c r="SH78" s="31"/>
      <c r="SI78" s="31"/>
      <c r="SJ78" s="31"/>
      <c r="SK78" s="31"/>
      <c r="SL78" s="31"/>
      <c r="SM78" s="31"/>
      <c r="SN78" s="31"/>
      <c r="SO78" s="31"/>
      <c r="SP78" s="31"/>
      <c r="SQ78" s="31"/>
      <c r="SR78" s="31"/>
      <c r="SS78" s="31"/>
      <c r="ST78" s="31"/>
      <c r="SU78" s="31"/>
      <c r="SV78" s="31"/>
      <c r="SW78" s="31"/>
      <c r="SX78" s="31"/>
      <c r="SY78" s="31"/>
      <c r="SZ78" s="31"/>
      <c r="TA78" s="31"/>
      <c r="TB78" s="31"/>
      <c r="TC78" s="31"/>
      <c r="TD78" s="31"/>
      <c r="TE78" s="31"/>
      <c r="TF78" s="31"/>
      <c r="TG78" s="31"/>
      <c r="TH78" s="31"/>
      <c r="TI78" s="31"/>
      <c r="TJ78" s="31"/>
      <c r="TK78" s="31"/>
      <c r="TL78" s="31"/>
      <c r="TM78" s="31"/>
      <c r="TN78" s="31"/>
      <c r="TO78" s="31"/>
      <c r="TP78" s="31"/>
      <c r="TQ78" s="31"/>
      <c r="TR78" s="31"/>
      <c r="TS78" s="31"/>
      <c r="TT78" s="31"/>
      <c r="TU78" s="31"/>
      <c r="TV78" s="31"/>
      <c r="TW78" s="31"/>
      <c r="TX78" s="31"/>
      <c r="TY78" s="31"/>
      <c r="TZ78" s="31"/>
      <c r="UA78" s="31"/>
      <c r="UB78" s="31"/>
    </row>
    <row r="79" spans="1:548" s="32" customFormat="1" ht="11.25" x14ac:dyDescent="0.2">
      <c r="A79" s="103" t="s">
        <v>300</v>
      </c>
      <c r="B79" s="103" t="s">
        <v>116</v>
      </c>
      <c r="C79" s="148" t="s">
        <v>280</v>
      </c>
      <c r="D79" s="116">
        <v>188509140</v>
      </c>
      <c r="E79" s="117">
        <v>426046335</v>
      </c>
      <c r="F79" s="118">
        <v>477211975</v>
      </c>
      <c r="G79" s="119">
        <v>245782555</v>
      </c>
      <c r="H79" s="119">
        <v>159917055</v>
      </c>
      <c r="I79" s="117">
        <v>242428541</v>
      </c>
      <c r="J79" s="118">
        <v>215121578</v>
      </c>
      <c r="K79" s="119">
        <v>182161554</v>
      </c>
      <c r="L79" s="118">
        <v>219398943</v>
      </c>
      <c r="M79" s="120">
        <v>247329635</v>
      </c>
      <c r="N79" s="109">
        <v>197664481</v>
      </c>
      <c r="O79" s="109">
        <v>-3359841</v>
      </c>
      <c r="P79" s="117">
        <f t="shared" si="39"/>
        <v>2798211951</v>
      </c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  <c r="IX79" s="31"/>
      <c r="IY79" s="31"/>
      <c r="IZ79" s="31"/>
      <c r="JA79" s="31"/>
      <c r="JB79" s="31"/>
      <c r="JC79" s="31"/>
      <c r="JD79" s="31"/>
      <c r="JE79" s="31"/>
      <c r="JF79" s="31"/>
      <c r="JG79" s="31"/>
      <c r="JH79" s="31"/>
      <c r="JI79" s="31"/>
      <c r="JJ79" s="31"/>
      <c r="JK79" s="31"/>
      <c r="JL79" s="31"/>
      <c r="JM79" s="31"/>
      <c r="JN79" s="31"/>
      <c r="JO79" s="31"/>
      <c r="JP79" s="31"/>
      <c r="JQ79" s="31"/>
      <c r="JR79" s="31"/>
      <c r="JS79" s="31"/>
      <c r="JT79" s="31"/>
      <c r="JU79" s="31"/>
      <c r="JV79" s="31"/>
      <c r="JW79" s="31"/>
      <c r="JX79" s="31"/>
      <c r="JY79" s="31"/>
      <c r="JZ79" s="31"/>
      <c r="KA79" s="31"/>
      <c r="KB79" s="31"/>
      <c r="KC79" s="31"/>
      <c r="KD79" s="31"/>
      <c r="KE79" s="31"/>
      <c r="KF79" s="31"/>
      <c r="KG79" s="31"/>
      <c r="KH79" s="31"/>
      <c r="KI79" s="31"/>
      <c r="KJ79" s="31"/>
      <c r="KK79" s="31"/>
      <c r="KL79" s="31"/>
      <c r="KM79" s="31"/>
      <c r="KN79" s="31"/>
      <c r="KO79" s="31"/>
      <c r="KP79" s="31"/>
      <c r="KQ79" s="31"/>
      <c r="KR79" s="31"/>
      <c r="KS79" s="31"/>
      <c r="KT79" s="31"/>
      <c r="KU79" s="31"/>
      <c r="KV79" s="31"/>
      <c r="KW79" s="31"/>
      <c r="KX79" s="31"/>
      <c r="KY79" s="31"/>
      <c r="KZ79" s="31"/>
      <c r="LA79" s="31"/>
      <c r="LB79" s="31"/>
      <c r="LC79" s="31"/>
      <c r="LD79" s="31"/>
      <c r="LE79" s="31"/>
      <c r="LF79" s="31"/>
      <c r="LG79" s="31"/>
      <c r="LH79" s="31"/>
      <c r="LI79" s="31"/>
      <c r="LJ79" s="31"/>
      <c r="LK79" s="31"/>
      <c r="LL79" s="31"/>
      <c r="LM79" s="31"/>
      <c r="LN79" s="31"/>
      <c r="LO79" s="31"/>
      <c r="LP79" s="31"/>
      <c r="LQ79" s="31"/>
      <c r="LR79" s="31"/>
      <c r="LS79" s="31"/>
      <c r="LT79" s="31"/>
      <c r="LU79" s="31"/>
      <c r="LV79" s="31"/>
      <c r="LW79" s="31"/>
      <c r="LX79" s="31"/>
      <c r="LY79" s="31"/>
      <c r="LZ79" s="31"/>
      <c r="MA79" s="31"/>
      <c r="MB79" s="31"/>
      <c r="MC79" s="31"/>
      <c r="MD79" s="31"/>
      <c r="ME79" s="31"/>
      <c r="MF79" s="31"/>
      <c r="MG79" s="31"/>
      <c r="MH79" s="31"/>
      <c r="MI79" s="31"/>
      <c r="MJ79" s="31"/>
      <c r="MK79" s="31"/>
      <c r="ML79" s="31"/>
      <c r="MM79" s="31"/>
      <c r="MN79" s="31"/>
      <c r="MO79" s="31"/>
      <c r="MP79" s="31"/>
      <c r="MQ79" s="31"/>
      <c r="MR79" s="31"/>
      <c r="MS79" s="31"/>
      <c r="MT79" s="31"/>
      <c r="MU79" s="31"/>
      <c r="MV79" s="31"/>
      <c r="MW79" s="31"/>
      <c r="MX79" s="31"/>
      <c r="MY79" s="31"/>
      <c r="MZ79" s="31"/>
      <c r="NA79" s="31"/>
      <c r="NB79" s="31"/>
      <c r="NC79" s="31"/>
      <c r="ND79" s="31"/>
      <c r="NE79" s="31"/>
      <c r="NF79" s="31"/>
      <c r="NG79" s="31"/>
      <c r="NH79" s="31"/>
      <c r="NI79" s="31"/>
      <c r="NJ79" s="31"/>
      <c r="NK79" s="31"/>
      <c r="NL79" s="31"/>
      <c r="NM79" s="31"/>
      <c r="NN79" s="31"/>
      <c r="NO79" s="31"/>
      <c r="NP79" s="31"/>
      <c r="NQ79" s="31"/>
      <c r="NR79" s="31"/>
      <c r="NS79" s="31"/>
      <c r="NT79" s="31"/>
      <c r="NU79" s="31"/>
      <c r="NV79" s="31"/>
      <c r="NW79" s="31"/>
      <c r="NX79" s="31"/>
      <c r="NY79" s="31"/>
      <c r="NZ79" s="31"/>
      <c r="OA79" s="31"/>
      <c r="OB79" s="31"/>
      <c r="OC79" s="31"/>
      <c r="OD79" s="31"/>
      <c r="OE79" s="31"/>
      <c r="OF79" s="31"/>
      <c r="OG79" s="31"/>
      <c r="OH79" s="31"/>
      <c r="OI79" s="31"/>
      <c r="OJ79" s="31"/>
      <c r="OK79" s="31"/>
      <c r="OL79" s="31"/>
      <c r="OM79" s="31"/>
      <c r="ON79" s="31"/>
      <c r="OO79" s="31"/>
      <c r="OP79" s="31"/>
      <c r="OQ79" s="31"/>
      <c r="OR79" s="31"/>
      <c r="OS79" s="31"/>
      <c r="OT79" s="31"/>
      <c r="OU79" s="31"/>
      <c r="OV79" s="31"/>
      <c r="OW79" s="31"/>
      <c r="OX79" s="31"/>
      <c r="OY79" s="31"/>
      <c r="OZ79" s="31"/>
      <c r="PA79" s="31"/>
      <c r="PB79" s="31"/>
      <c r="PC79" s="31"/>
      <c r="PD79" s="31"/>
      <c r="PE79" s="31"/>
      <c r="PF79" s="31"/>
      <c r="PG79" s="31"/>
      <c r="PH79" s="31"/>
      <c r="PI79" s="31"/>
      <c r="PJ79" s="31"/>
      <c r="PK79" s="31"/>
      <c r="PL79" s="31"/>
      <c r="PM79" s="31"/>
      <c r="PN79" s="31"/>
      <c r="PO79" s="31"/>
      <c r="PP79" s="31"/>
      <c r="PQ79" s="31"/>
      <c r="PR79" s="31"/>
      <c r="PS79" s="31"/>
      <c r="PT79" s="31"/>
      <c r="PU79" s="31"/>
      <c r="PV79" s="31"/>
      <c r="PW79" s="31"/>
      <c r="PX79" s="31"/>
      <c r="PY79" s="31"/>
      <c r="PZ79" s="31"/>
      <c r="QA79" s="31"/>
      <c r="QB79" s="31"/>
      <c r="QC79" s="31"/>
      <c r="QD79" s="31"/>
      <c r="QE79" s="31"/>
      <c r="QF79" s="31"/>
      <c r="QG79" s="31"/>
      <c r="QH79" s="31"/>
      <c r="QI79" s="31"/>
      <c r="QJ79" s="31"/>
      <c r="QK79" s="31"/>
      <c r="QL79" s="31"/>
      <c r="QM79" s="31"/>
      <c r="QN79" s="31"/>
      <c r="QO79" s="31"/>
      <c r="QP79" s="31"/>
      <c r="QQ79" s="31"/>
      <c r="QR79" s="31"/>
      <c r="QS79" s="31"/>
      <c r="QT79" s="31"/>
      <c r="QU79" s="31"/>
      <c r="QV79" s="31"/>
      <c r="QW79" s="31"/>
      <c r="QX79" s="31"/>
      <c r="QY79" s="31"/>
      <c r="QZ79" s="31"/>
      <c r="RA79" s="31"/>
      <c r="RB79" s="31"/>
      <c r="RC79" s="31"/>
      <c r="RD79" s="31"/>
      <c r="RE79" s="31"/>
      <c r="RF79" s="31"/>
      <c r="RG79" s="31"/>
      <c r="RH79" s="31"/>
      <c r="RI79" s="31"/>
      <c r="RJ79" s="31"/>
      <c r="RK79" s="31"/>
      <c r="RL79" s="31"/>
      <c r="RM79" s="31"/>
      <c r="RN79" s="31"/>
      <c r="RO79" s="31"/>
      <c r="RP79" s="31"/>
      <c r="RQ79" s="31"/>
      <c r="RR79" s="31"/>
      <c r="RS79" s="31"/>
      <c r="RT79" s="31"/>
      <c r="RU79" s="31"/>
      <c r="RV79" s="31"/>
      <c r="RW79" s="31"/>
      <c r="RX79" s="31"/>
      <c r="RY79" s="31"/>
      <c r="RZ79" s="31"/>
      <c r="SA79" s="31"/>
      <c r="SB79" s="31"/>
      <c r="SC79" s="31"/>
      <c r="SD79" s="31"/>
      <c r="SE79" s="31"/>
      <c r="SF79" s="31"/>
      <c r="SG79" s="31"/>
      <c r="SH79" s="31"/>
      <c r="SI79" s="31"/>
      <c r="SJ79" s="31"/>
      <c r="SK79" s="31"/>
      <c r="SL79" s="31"/>
      <c r="SM79" s="31"/>
      <c r="SN79" s="31"/>
      <c r="SO79" s="31"/>
      <c r="SP79" s="31"/>
      <c r="SQ79" s="31"/>
      <c r="SR79" s="31"/>
      <c r="SS79" s="31"/>
      <c r="ST79" s="31"/>
      <c r="SU79" s="31"/>
      <c r="SV79" s="31"/>
      <c r="SW79" s="31"/>
      <c r="SX79" s="31"/>
      <c r="SY79" s="31"/>
      <c r="SZ79" s="31"/>
      <c r="TA79" s="31"/>
      <c r="TB79" s="31"/>
      <c r="TC79" s="31"/>
      <c r="TD79" s="31"/>
      <c r="TE79" s="31"/>
      <c r="TF79" s="31"/>
      <c r="TG79" s="31"/>
      <c r="TH79" s="31"/>
      <c r="TI79" s="31"/>
      <c r="TJ79" s="31"/>
      <c r="TK79" s="31"/>
      <c r="TL79" s="31"/>
      <c r="TM79" s="31"/>
      <c r="TN79" s="31"/>
      <c r="TO79" s="31"/>
      <c r="TP79" s="31"/>
      <c r="TQ79" s="31"/>
      <c r="TR79" s="31"/>
      <c r="TS79" s="31"/>
      <c r="TT79" s="31"/>
      <c r="TU79" s="31"/>
      <c r="TV79" s="31"/>
      <c r="TW79" s="31"/>
      <c r="TX79" s="31"/>
      <c r="TY79" s="31"/>
      <c r="TZ79" s="31"/>
      <c r="UA79" s="31"/>
      <c r="UB79" s="31"/>
    </row>
    <row r="80" spans="1:548" s="43" customFormat="1" ht="11.25" x14ac:dyDescent="0.25">
      <c r="A80" s="33"/>
      <c r="B80" s="33"/>
      <c r="C80" s="34" t="s">
        <v>254</v>
      </c>
      <c r="D80" s="66">
        <f t="shared" ref="D80:I80" si="40">SUM(D81+D85+D86+D87+D88+D89+D97+D100+D101)</f>
        <v>3033867925</v>
      </c>
      <c r="E80" s="67">
        <f t="shared" si="40"/>
        <v>1566796688</v>
      </c>
      <c r="F80" s="37">
        <f t="shared" si="40"/>
        <v>1729641245</v>
      </c>
      <c r="G80" s="38">
        <f t="shared" si="40"/>
        <v>1826440839</v>
      </c>
      <c r="H80" s="38">
        <f t="shared" si="40"/>
        <v>2020051130</v>
      </c>
      <c r="I80" s="67">
        <f t="shared" si="40"/>
        <v>1751256250</v>
      </c>
      <c r="J80" s="97">
        <f t="shared" ref="J80:O80" si="41">SUM(J81+J85+J86+J87+J88+J89+J97+J100+J101)</f>
        <v>2025110929</v>
      </c>
      <c r="K80" s="98">
        <f t="shared" si="41"/>
        <v>1966652930</v>
      </c>
      <c r="L80" s="97">
        <f t="shared" si="41"/>
        <v>2147636122</v>
      </c>
      <c r="M80" s="99">
        <f t="shared" si="41"/>
        <v>1787703043</v>
      </c>
      <c r="N80" s="42">
        <f t="shared" si="41"/>
        <v>1809038198.5699999</v>
      </c>
      <c r="O80" s="42">
        <f t="shared" si="41"/>
        <v>3341397759</v>
      </c>
      <c r="P80" s="67">
        <f t="shared" si="39"/>
        <v>25005593058.57</v>
      </c>
      <c r="Q80" s="102"/>
    </row>
    <row r="81" spans="1:548" s="31" customFormat="1" ht="11.25" x14ac:dyDescent="0.2">
      <c r="A81" s="103"/>
      <c r="B81" s="103" t="s">
        <v>233</v>
      </c>
      <c r="C81" s="150" t="s">
        <v>259</v>
      </c>
      <c r="D81" s="116">
        <f>SUM(D82:D84)</f>
        <v>2138717113</v>
      </c>
      <c r="E81" s="117">
        <f t="shared" ref="E81" si="42">SUM(E82:E84)</f>
        <v>763570493</v>
      </c>
      <c r="F81" s="118">
        <f t="shared" ref="F81:J81" si="43">SUM(F82:F84)</f>
        <v>868054265</v>
      </c>
      <c r="G81" s="119">
        <f t="shared" si="43"/>
        <v>1010079932</v>
      </c>
      <c r="H81" s="119">
        <f t="shared" si="43"/>
        <v>1143031245</v>
      </c>
      <c r="I81" s="117">
        <f t="shared" si="43"/>
        <v>927904888</v>
      </c>
      <c r="J81" s="118">
        <f t="shared" si="43"/>
        <v>1145675477</v>
      </c>
      <c r="K81" s="119">
        <f>SUM(K82:K84)</f>
        <v>1173832226</v>
      </c>
      <c r="L81" s="118">
        <f>SUM(L82:L84)</f>
        <v>1320946848</v>
      </c>
      <c r="M81" s="120">
        <f>SUM(M82:M84)</f>
        <v>928968999</v>
      </c>
      <c r="N81" s="109">
        <f>SUM(N82:N84)</f>
        <v>1009338841</v>
      </c>
      <c r="O81" s="109">
        <f t="shared" ref="O81" si="44">SUM(O82:O84)</f>
        <v>2489006900</v>
      </c>
      <c r="P81" s="109">
        <f t="shared" si="39"/>
        <v>14919127227</v>
      </c>
    </row>
    <row r="82" spans="1:548" s="31" customFormat="1" ht="11.25" x14ac:dyDescent="0.2">
      <c r="A82" s="103" t="s">
        <v>301</v>
      </c>
      <c r="B82" s="103" t="s">
        <v>117</v>
      </c>
      <c r="C82" s="79" t="s">
        <v>41</v>
      </c>
      <c r="D82" s="116">
        <v>2091675261</v>
      </c>
      <c r="E82" s="117">
        <v>720946480</v>
      </c>
      <c r="F82" s="118">
        <v>825430252</v>
      </c>
      <c r="G82" s="119">
        <v>967455919</v>
      </c>
      <c r="H82" s="119">
        <v>1100407232</v>
      </c>
      <c r="I82" s="117">
        <v>885280875</v>
      </c>
      <c r="J82" s="118">
        <v>1101608038</v>
      </c>
      <c r="K82" s="119">
        <v>1132651637</v>
      </c>
      <c r="L82" s="118">
        <v>1278322835</v>
      </c>
      <c r="M82" s="120">
        <v>886344986</v>
      </c>
      <c r="N82" s="109">
        <v>966714828</v>
      </c>
      <c r="O82" s="109">
        <v>2442912451</v>
      </c>
      <c r="P82" s="117">
        <f t="shared" si="39"/>
        <v>14399750794</v>
      </c>
    </row>
    <row r="83" spans="1:548" s="32" customFormat="1" ht="11.25" x14ac:dyDescent="0.2">
      <c r="A83" s="103" t="s">
        <v>302</v>
      </c>
      <c r="B83" s="103" t="s">
        <v>118</v>
      </c>
      <c r="C83" s="79" t="s">
        <v>42</v>
      </c>
      <c r="D83" s="116">
        <v>7222605</v>
      </c>
      <c r="E83" s="117">
        <v>2892330</v>
      </c>
      <c r="F83" s="118">
        <v>2892330</v>
      </c>
      <c r="G83" s="119">
        <v>2892330</v>
      </c>
      <c r="H83" s="119">
        <v>2892330</v>
      </c>
      <c r="I83" s="117">
        <v>2892330</v>
      </c>
      <c r="J83" s="118">
        <v>4335756</v>
      </c>
      <c r="K83" s="119">
        <v>1448906</v>
      </c>
      <c r="L83" s="118">
        <v>2892330</v>
      </c>
      <c r="M83" s="120">
        <v>2892330</v>
      </c>
      <c r="N83" s="109">
        <v>2892330</v>
      </c>
      <c r="O83" s="109">
        <v>7523263</v>
      </c>
      <c r="P83" s="117">
        <f t="shared" si="39"/>
        <v>43669170</v>
      </c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  <c r="IW83" s="31"/>
      <c r="IX83" s="31"/>
      <c r="IY83" s="31"/>
      <c r="IZ83" s="31"/>
      <c r="JA83" s="31"/>
      <c r="JB83" s="31"/>
      <c r="JC83" s="31"/>
      <c r="JD83" s="31"/>
      <c r="JE83" s="31"/>
      <c r="JF83" s="31"/>
      <c r="JG83" s="31"/>
      <c r="JH83" s="31"/>
      <c r="JI83" s="31"/>
      <c r="JJ83" s="31"/>
      <c r="JK83" s="31"/>
      <c r="JL83" s="31"/>
      <c r="JM83" s="31"/>
      <c r="JN83" s="31"/>
      <c r="JO83" s="31"/>
      <c r="JP83" s="31"/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  <c r="KC83" s="31"/>
      <c r="KD83" s="31"/>
      <c r="KE83" s="31"/>
      <c r="KF83" s="31"/>
      <c r="KG83" s="31"/>
      <c r="KH83" s="31"/>
      <c r="KI83" s="31"/>
      <c r="KJ83" s="31"/>
      <c r="KK83" s="31"/>
      <c r="KL83" s="31"/>
      <c r="KM83" s="31"/>
      <c r="KN83" s="31"/>
      <c r="KO83" s="31"/>
      <c r="KP83" s="31"/>
      <c r="KQ83" s="31"/>
      <c r="KR83" s="31"/>
      <c r="KS83" s="31"/>
      <c r="KT83" s="31"/>
      <c r="KU83" s="31"/>
      <c r="KV83" s="31"/>
      <c r="KW83" s="31"/>
      <c r="KX83" s="31"/>
      <c r="KY83" s="31"/>
      <c r="KZ83" s="31"/>
      <c r="LA83" s="31"/>
      <c r="LB83" s="31"/>
      <c r="LC83" s="31"/>
      <c r="LD83" s="31"/>
      <c r="LE83" s="31"/>
      <c r="LF83" s="31"/>
      <c r="LG83" s="31"/>
      <c r="LH83" s="31"/>
      <c r="LI83" s="31"/>
      <c r="LJ83" s="31"/>
      <c r="LK83" s="31"/>
      <c r="LL83" s="31"/>
      <c r="LM83" s="31"/>
      <c r="LN83" s="31"/>
      <c r="LO83" s="31"/>
      <c r="LP83" s="31"/>
      <c r="LQ83" s="31"/>
      <c r="LR83" s="31"/>
      <c r="LS83" s="31"/>
      <c r="LT83" s="31"/>
      <c r="LU83" s="31"/>
      <c r="LV83" s="31"/>
      <c r="LW83" s="31"/>
      <c r="LX83" s="31"/>
      <c r="LY83" s="31"/>
      <c r="LZ83" s="31"/>
      <c r="MA83" s="31"/>
      <c r="MB83" s="31"/>
      <c r="MC83" s="31"/>
      <c r="MD83" s="31"/>
      <c r="ME83" s="31"/>
      <c r="MF83" s="31"/>
      <c r="MG83" s="31"/>
      <c r="MH83" s="31"/>
      <c r="MI83" s="31"/>
      <c r="MJ83" s="31"/>
      <c r="MK83" s="31"/>
      <c r="ML83" s="31"/>
      <c r="MM83" s="31"/>
      <c r="MN83" s="31"/>
      <c r="MO83" s="31"/>
      <c r="MP83" s="31"/>
      <c r="MQ83" s="31"/>
      <c r="MR83" s="31"/>
      <c r="MS83" s="31"/>
      <c r="MT83" s="31"/>
      <c r="MU83" s="31"/>
      <c r="MV83" s="31"/>
      <c r="MW83" s="31"/>
      <c r="MX83" s="31"/>
      <c r="MY83" s="31"/>
      <c r="MZ83" s="31"/>
      <c r="NA83" s="31"/>
      <c r="NB83" s="31"/>
      <c r="NC83" s="31"/>
      <c r="ND83" s="31"/>
      <c r="NE83" s="31"/>
      <c r="NF83" s="31"/>
      <c r="NG83" s="31"/>
      <c r="NH83" s="31"/>
      <c r="NI83" s="31"/>
      <c r="NJ83" s="31"/>
      <c r="NK83" s="31"/>
      <c r="NL83" s="31"/>
      <c r="NM83" s="31"/>
      <c r="NN83" s="31"/>
      <c r="NO83" s="31"/>
      <c r="NP83" s="31"/>
      <c r="NQ83" s="31"/>
      <c r="NR83" s="31"/>
      <c r="NS83" s="31"/>
      <c r="NT83" s="31"/>
      <c r="NU83" s="31"/>
      <c r="NV83" s="31"/>
      <c r="NW83" s="31"/>
      <c r="NX83" s="31"/>
      <c r="NY83" s="31"/>
      <c r="NZ83" s="31"/>
      <c r="OA83" s="31"/>
      <c r="OB83" s="31"/>
      <c r="OC83" s="31"/>
      <c r="OD83" s="31"/>
      <c r="OE83" s="31"/>
      <c r="OF83" s="31"/>
      <c r="OG83" s="31"/>
      <c r="OH83" s="31"/>
      <c r="OI83" s="31"/>
      <c r="OJ83" s="31"/>
      <c r="OK83" s="31"/>
      <c r="OL83" s="31"/>
      <c r="OM83" s="31"/>
      <c r="ON83" s="31"/>
      <c r="OO83" s="31"/>
      <c r="OP83" s="31"/>
      <c r="OQ83" s="31"/>
      <c r="OR83" s="31"/>
      <c r="OS83" s="31"/>
      <c r="OT83" s="31"/>
      <c r="OU83" s="31"/>
      <c r="OV83" s="31"/>
      <c r="OW83" s="31"/>
      <c r="OX83" s="31"/>
      <c r="OY83" s="31"/>
      <c r="OZ83" s="31"/>
      <c r="PA83" s="31"/>
      <c r="PB83" s="31"/>
      <c r="PC83" s="31"/>
      <c r="PD83" s="31"/>
      <c r="PE83" s="31"/>
      <c r="PF83" s="31"/>
      <c r="PG83" s="31"/>
      <c r="PH83" s="31"/>
      <c r="PI83" s="31"/>
      <c r="PJ83" s="31"/>
      <c r="PK83" s="31"/>
      <c r="PL83" s="31"/>
      <c r="PM83" s="31"/>
      <c r="PN83" s="31"/>
      <c r="PO83" s="31"/>
      <c r="PP83" s="31"/>
      <c r="PQ83" s="31"/>
      <c r="PR83" s="31"/>
      <c r="PS83" s="31"/>
      <c r="PT83" s="31"/>
      <c r="PU83" s="31"/>
      <c r="PV83" s="31"/>
      <c r="PW83" s="31"/>
      <c r="PX83" s="31"/>
      <c r="PY83" s="31"/>
      <c r="PZ83" s="31"/>
      <c r="QA83" s="31"/>
      <c r="QB83" s="31"/>
      <c r="QC83" s="31"/>
      <c r="QD83" s="31"/>
      <c r="QE83" s="31"/>
      <c r="QF83" s="31"/>
      <c r="QG83" s="31"/>
      <c r="QH83" s="31"/>
      <c r="QI83" s="31"/>
      <c r="QJ83" s="31"/>
      <c r="QK83" s="31"/>
      <c r="QL83" s="31"/>
      <c r="QM83" s="31"/>
      <c r="QN83" s="31"/>
      <c r="QO83" s="31"/>
      <c r="QP83" s="31"/>
      <c r="QQ83" s="31"/>
      <c r="QR83" s="31"/>
      <c r="QS83" s="31"/>
      <c r="QT83" s="31"/>
      <c r="QU83" s="31"/>
      <c r="QV83" s="31"/>
      <c r="QW83" s="31"/>
      <c r="QX83" s="31"/>
      <c r="QY83" s="31"/>
      <c r="QZ83" s="31"/>
      <c r="RA83" s="31"/>
      <c r="RB83" s="31"/>
      <c r="RC83" s="31"/>
      <c r="RD83" s="31"/>
      <c r="RE83" s="31"/>
      <c r="RF83" s="31"/>
      <c r="RG83" s="31"/>
      <c r="RH83" s="31"/>
      <c r="RI83" s="31"/>
      <c r="RJ83" s="31"/>
      <c r="RK83" s="31"/>
      <c r="RL83" s="31"/>
      <c r="RM83" s="31"/>
      <c r="RN83" s="31"/>
      <c r="RO83" s="31"/>
      <c r="RP83" s="31"/>
      <c r="RQ83" s="31"/>
      <c r="RR83" s="31"/>
      <c r="RS83" s="31"/>
      <c r="RT83" s="31"/>
      <c r="RU83" s="31"/>
      <c r="RV83" s="31"/>
      <c r="RW83" s="31"/>
      <c r="RX83" s="31"/>
      <c r="RY83" s="31"/>
      <c r="RZ83" s="31"/>
      <c r="SA83" s="31"/>
      <c r="SB83" s="31"/>
      <c r="SC83" s="31"/>
      <c r="SD83" s="31"/>
      <c r="SE83" s="31"/>
      <c r="SF83" s="31"/>
      <c r="SG83" s="31"/>
      <c r="SH83" s="31"/>
      <c r="SI83" s="31"/>
      <c r="SJ83" s="31"/>
      <c r="SK83" s="31"/>
      <c r="SL83" s="31"/>
      <c r="SM83" s="31"/>
      <c r="SN83" s="31"/>
      <c r="SO83" s="31"/>
      <c r="SP83" s="31"/>
      <c r="SQ83" s="31"/>
      <c r="SR83" s="31"/>
      <c r="SS83" s="31"/>
      <c r="ST83" s="31"/>
      <c r="SU83" s="31"/>
      <c r="SV83" s="31"/>
      <c r="SW83" s="31"/>
      <c r="SX83" s="31"/>
      <c r="SY83" s="31"/>
      <c r="SZ83" s="31"/>
      <c r="TA83" s="31"/>
      <c r="TB83" s="31"/>
      <c r="TC83" s="31"/>
      <c r="TD83" s="31"/>
      <c r="TE83" s="31"/>
      <c r="TF83" s="31"/>
      <c r="TG83" s="31"/>
      <c r="TH83" s="31"/>
      <c r="TI83" s="31"/>
      <c r="TJ83" s="31"/>
      <c r="TK83" s="31"/>
      <c r="TL83" s="31"/>
      <c r="TM83" s="31"/>
      <c r="TN83" s="31"/>
      <c r="TO83" s="31"/>
      <c r="TP83" s="31"/>
      <c r="TQ83" s="31"/>
      <c r="TR83" s="31"/>
      <c r="TS83" s="31"/>
      <c r="TT83" s="31"/>
      <c r="TU83" s="31"/>
      <c r="TV83" s="31"/>
      <c r="TW83" s="31"/>
      <c r="TX83" s="31"/>
      <c r="TY83" s="31"/>
      <c r="TZ83" s="31"/>
      <c r="UA83" s="31"/>
      <c r="UB83" s="31"/>
    </row>
    <row r="84" spans="1:548" s="32" customFormat="1" ht="11.25" x14ac:dyDescent="0.2">
      <c r="A84" s="103" t="s">
        <v>303</v>
      </c>
      <c r="B84" s="103" t="s">
        <v>119</v>
      </c>
      <c r="C84" s="79" t="s">
        <v>43</v>
      </c>
      <c r="D84" s="116">
        <v>39819247</v>
      </c>
      <c r="E84" s="117">
        <v>39731683</v>
      </c>
      <c r="F84" s="118">
        <v>39731683</v>
      </c>
      <c r="G84" s="119">
        <v>39731683</v>
      </c>
      <c r="H84" s="119">
        <v>39731683</v>
      </c>
      <c r="I84" s="117">
        <v>39731683</v>
      </c>
      <c r="J84" s="118">
        <v>39731683</v>
      </c>
      <c r="K84" s="119">
        <v>39731683</v>
      </c>
      <c r="L84" s="118">
        <v>39731683</v>
      </c>
      <c r="M84" s="120">
        <v>39731683</v>
      </c>
      <c r="N84" s="109">
        <v>39731683</v>
      </c>
      <c r="O84" s="109">
        <v>38571186</v>
      </c>
      <c r="P84" s="117">
        <f t="shared" si="39"/>
        <v>475707263</v>
      </c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1"/>
      <c r="JD84" s="31"/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1"/>
      <c r="KK84" s="31"/>
      <c r="KL84" s="31"/>
      <c r="KM84" s="31"/>
      <c r="KN84" s="31"/>
      <c r="KO84" s="31"/>
      <c r="KP84" s="31"/>
      <c r="KQ84" s="31"/>
      <c r="KR84" s="31"/>
      <c r="KS84" s="31"/>
      <c r="KT84" s="31"/>
      <c r="KU84" s="31"/>
      <c r="KV84" s="31"/>
      <c r="KW84" s="31"/>
      <c r="KX84" s="31"/>
      <c r="KY84" s="31"/>
      <c r="KZ84" s="31"/>
      <c r="LA84" s="31"/>
      <c r="LB84" s="31"/>
      <c r="LC84" s="31"/>
      <c r="LD84" s="31"/>
      <c r="LE84" s="31"/>
      <c r="LF84" s="31"/>
      <c r="LG84" s="31"/>
      <c r="LH84" s="31"/>
      <c r="LI84" s="31"/>
      <c r="LJ84" s="31"/>
      <c r="LK84" s="31"/>
      <c r="LL84" s="31"/>
      <c r="LM84" s="31"/>
      <c r="LN84" s="31"/>
      <c r="LO84" s="31"/>
      <c r="LP84" s="31"/>
      <c r="LQ84" s="31"/>
      <c r="LR84" s="31"/>
      <c r="LS84" s="31"/>
      <c r="LT84" s="31"/>
      <c r="LU84" s="31"/>
      <c r="LV84" s="31"/>
      <c r="LW84" s="31"/>
      <c r="LX84" s="31"/>
      <c r="LY84" s="31"/>
      <c r="LZ84" s="31"/>
      <c r="MA84" s="31"/>
      <c r="MB84" s="31"/>
      <c r="MC84" s="31"/>
      <c r="MD84" s="31"/>
      <c r="ME84" s="31"/>
      <c r="MF84" s="31"/>
      <c r="MG84" s="31"/>
      <c r="MH84" s="31"/>
      <c r="MI84" s="31"/>
      <c r="MJ84" s="31"/>
      <c r="MK84" s="31"/>
      <c r="ML84" s="31"/>
      <c r="MM84" s="31"/>
      <c r="MN84" s="31"/>
      <c r="MO84" s="31"/>
      <c r="MP84" s="31"/>
      <c r="MQ84" s="31"/>
      <c r="MR84" s="31"/>
      <c r="MS84" s="31"/>
      <c r="MT84" s="31"/>
      <c r="MU84" s="31"/>
      <c r="MV84" s="31"/>
      <c r="MW84" s="31"/>
      <c r="MX84" s="31"/>
      <c r="MY84" s="31"/>
      <c r="MZ84" s="31"/>
      <c r="NA84" s="31"/>
      <c r="NB84" s="31"/>
      <c r="NC84" s="31"/>
      <c r="ND84" s="31"/>
      <c r="NE84" s="31"/>
      <c r="NF84" s="31"/>
      <c r="NG84" s="31"/>
      <c r="NH84" s="31"/>
      <c r="NI84" s="31"/>
      <c r="NJ84" s="31"/>
      <c r="NK84" s="31"/>
      <c r="NL84" s="31"/>
      <c r="NM84" s="31"/>
      <c r="NN84" s="31"/>
      <c r="NO84" s="31"/>
      <c r="NP84" s="31"/>
      <c r="NQ84" s="31"/>
      <c r="NR84" s="31"/>
      <c r="NS84" s="31"/>
      <c r="NT84" s="31"/>
      <c r="NU84" s="31"/>
      <c r="NV84" s="31"/>
      <c r="NW84" s="31"/>
      <c r="NX84" s="31"/>
      <c r="NY84" s="31"/>
      <c r="NZ84" s="31"/>
      <c r="OA84" s="31"/>
      <c r="OB84" s="31"/>
      <c r="OC84" s="31"/>
      <c r="OD84" s="31"/>
      <c r="OE84" s="31"/>
      <c r="OF84" s="31"/>
      <c r="OG84" s="31"/>
      <c r="OH84" s="31"/>
      <c r="OI84" s="31"/>
      <c r="OJ84" s="31"/>
      <c r="OK84" s="31"/>
      <c r="OL84" s="31"/>
      <c r="OM84" s="31"/>
      <c r="ON84" s="31"/>
      <c r="OO84" s="31"/>
      <c r="OP84" s="31"/>
      <c r="OQ84" s="31"/>
      <c r="OR84" s="31"/>
      <c r="OS84" s="31"/>
      <c r="OT84" s="31"/>
      <c r="OU84" s="31"/>
      <c r="OV84" s="31"/>
      <c r="OW84" s="31"/>
      <c r="OX84" s="31"/>
      <c r="OY84" s="31"/>
      <c r="OZ84" s="31"/>
      <c r="PA84" s="31"/>
      <c r="PB84" s="31"/>
      <c r="PC84" s="31"/>
      <c r="PD84" s="31"/>
      <c r="PE84" s="31"/>
      <c r="PF84" s="31"/>
      <c r="PG84" s="31"/>
      <c r="PH84" s="31"/>
      <c r="PI84" s="31"/>
      <c r="PJ84" s="31"/>
      <c r="PK84" s="31"/>
      <c r="PL84" s="31"/>
      <c r="PM84" s="31"/>
      <c r="PN84" s="31"/>
      <c r="PO84" s="31"/>
      <c r="PP84" s="31"/>
      <c r="PQ84" s="31"/>
      <c r="PR84" s="31"/>
      <c r="PS84" s="31"/>
      <c r="PT84" s="31"/>
      <c r="PU84" s="31"/>
      <c r="PV84" s="31"/>
      <c r="PW84" s="31"/>
      <c r="PX84" s="31"/>
      <c r="PY84" s="31"/>
      <c r="PZ84" s="31"/>
      <c r="QA84" s="31"/>
      <c r="QB84" s="31"/>
      <c r="QC84" s="31"/>
      <c r="QD84" s="31"/>
      <c r="QE84" s="31"/>
      <c r="QF84" s="31"/>
      <c r="QG84" s="31"/>
      <c r="QH84" s="31"/>
      <c r="QI84" s="31"/>
      <c r="QJ84" s="31"/>
      <c r="QK84" s="31"/>
      <c r="QL84" s="31"/>
      <c r="QM84" s="31"/>
      <c r="QN84" s="31"/>
      <c r="QO84" s="31"/>
      <c r="QP84" s="31"/>
      <c r="QQ84" s="31"/>
      <c r="QR84" s="31"/>
      <c r="QS84" s="31"/>
      <c r="QT84" s="31"/>
      <c r="QU84" s="31"/>
      <c r="QV84" s="31"/>
      <c r="QW84" s="31"/>
      <c r="QX84" s="31"/>
      <c r="QY84" s="31"/>
      <c r="QZ84" s="31"/>
      <c r="RA84" s="31"/>
      <c r="RB84" s="31"/>
      <c r="RC84" s="31"/>
      <c r="RD84" s="31"/>
      <c r="RE84" s="31"/>
      <c r="RF84" s="31"/>
      <c r="RG84" s="31"/>
      <c r="RH84" s="31"/>
      <c r="RI84" s="31"/>
      <c r="RJ84" s="31"/>
      <c r="RK84" s="31"/>
      <c r="RL84" s="31"/>
      <c r="RM84" s="31"/>
      <c r="RN84" s="31"/>
      <c r="RO84" s="31"/>
      <c r="RP84" s="31"/>
      <c r="RQ84" s="31"/>
      <c r="RR84" s="31"/>
      <c r="RS84" s="31"/>
      <c r="RT84" s="31"/>
      <c r="RU84" s="31"/>
      <c r="RV84" s="31"/>
      <c r="RW84" s="31"/>
      <c r="RX84" s="31"/>
      <c r="RY84" s="31"/>
      <c r="RZ84" s="31"/>
      <c r="SA84" s="31"/>
      <c r="SB84" s="31"/>
      <c r="SC84" s="31"/>
      <c r="SD84" s="31"/>
      <c r="SE84" s="31"/>
      <c r="SF84" s="31"/>
      <c r="SG84" s="31"/>
      <c r="SH84" s="31"/>
      <c r="SI84" s="31"/>
      <c r="SJ84" s="31"/>
      <c r="SK84" s="31"/>
      <c r="SL84" s="31"/>
      <c r="SM84" s="31"/>
      <c r="SN84" s="31"/>
      <c r="SO84" s="31"/>
      <c r="SP84" s="31"/>
      <c r="SQ84" s="31"/>
      <c r="SR84" s="31"/>
      <c r="SS84" s="31"/>
      <c r="ST84" s="31"/>
      <c r="SU84" s="31"/>
      <c r="SV84" s="31"/>
      <c r="SW84" s="31"/>
      <c r="SX84" s="31"/>
      <c r="SY84" s="31"/>
      <c r="SZ84" s="31"/>
      <c r="TA84" s="31"/>
      <c r="TB84" s="31"/>
      <c r="TC84" s="31"/>
      <c r="TD84" s="31"/>
      <c r="TE84" s="31"/>
      <c r="TF84" s="31"/>
      <c r="TG84" s="31"/>
      <c r="TH84" s="31"/>
      <c r="TI84" s="31"/>
      <c r="TJ84" s="31"/>
      <c r="TK84" s="31"/>
      <c r="TL84" s="31"/>
      <c r="TM84" s="31"/>
      <c r="TN84" s="31"/>
      <c r="TO84" s="31"/>
      <c r="TP84" s="31"/>
      <c r="TQ84" s="31"/>
      <c r="TR84" s="31"/>
      <c r="TS84" s="31"/>
      <c r="TT84" s="31"/>
      <c r="TU84" s="31"/>
      <c r="TV84" s="31"/>
      <c r="TW84" s="31"/>
      <c r="TX84" s="31"/>
      <c r="TY84" s="31"/>
      <c r="TZ84" s="31"/>
      <c r="UA84" s="31"/>
      <c r="UB84" s="31"/>
    </row>
    <row r="85" spans="1:548" s="31" customFormat="1" ht="11.25" x14ac:dyDescent="0.2">
      <c r="A85" s="103" t="s">
        <v>304</v>
      </c>
      <c r="B85" s="103" t="s">
        <v>208</v>
      </c>
      <c r="C85" s="150" t="s">
        <v>255</v>
      </c>
      <c r="D85" s="116">
        <v>330249303</v>
      </c>
      <c r="E85" s="117">
        <v>243044075</v>
      </c>
      <c r="F85" s="118">
        <v>304834730</v>
      </c>
      <c r="G85" s="119">
        <v>260013154</v>
      </c>
      <c r="H85" s="119">
        <v>319640630</v>
      </c>
      <c r="I85" s="117">
        <v>267057652</v>
      </c>
      <c r="J85" s="118">
        <f>181366007+2928400+102965884+6481336+7027054+2810822+8757982+5848622+4077715</f>
        <v>322263822</v>
      </c>
      <c r="K85" s="119">
        <v>236604662</v>
      </c>
      <c r="L85" s="118">
        <v>269284833</v>
      </c>
      <c r="M85" s="120">
        <v>302548005.00000006</v>
      </c>
      <c r="N85" s="109">
        <f>295305607.09+4161558.48+8757982+61430482+919575+7027054+2810822+5848622+4077715</f>
        <v>390339417.56999999</v>
      </c>
      <c r="O85" s="109">
        <v>450124353</v>
      </c>
      <c r="P85" s="117">
        <f t="shared" si="39"/>
        <v>3696004636.5700002</v>
      </c>
    </row>
    <row r="86" spans="1:548" s="32" customFormat="1" ht="11.25" x14ac:dyDescent="0.2">
      <c r="A86" s="103" t="s">
        <v>305</v>
      </c>
      <c r="B86" s="103" t="s">
        <v>120</v>
      </c>
      <c r="C86" s="150" t="s">
        <v>257</v>
      </c>
      <c r="D86" s="116">
        <v>116449840</v>
      </c>
      <c r="E86" s="117">
        <v>116449840</v>
      </c>
      <c r="F86" s="118">
        <v>116449840</v>
      </c>
      <c r="G86" s="119">
        <v>116449840</v>
      </c>
      <c r="H86" s="119">
        <v>116449840</v>
      </c>
      <c r="I86" s="117">
        <v>116449840</v>
      </c>
      <c r="J86" s="118">
        <v>116449840</v>
      </c>
      <c r="K86" s="119">
        <v>116449840</v>
      </c>
      <c r="L86" s="118">
        <v>116449840</v>
      </c>
      <c r="M86" s="120">
        <v>116449836</v>
      </c>
      <c r="N86" s="109">
        <v>0</v>
      </c>
      <c r="O86" s="109">
        <v>0</v>
      </c>
      <c r="P86" s="117">
        <f t="shared" si="39"/>
        <v>1164498396</v>
      </c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  <c r="NJ86" s="31"/>
      <c r="NK86" s="31"/>
      <c r="NL86" s="31"/>
      <c r="NM86" s="31"/>
      <c r="NN86" s="31"/>
      <c r="NO86" s="31"/>
      <c r="NP86" s="31"/>
      <c r="NQ86" s="31"/>
      <c r="NR86" s="31"/>
      <c r="NS86" s="31"/>
      <c r="NT86" s="31"/>
      <c r="NU86" s="31"/>
      <c r="NV86" s="31"/>
      <c r="NW86" s="31"/>
      <c r="NX86" s="31"/>
      <c r="NY86" s="31"/>
      <c r="NZ86" s="31"/>
      <c r="OA86" s="31"/>
      <c r="OB86" s="31"/>
      <c r="OC86" s="31"/>
      <c r="OD86" s="31"/>
      <c r="OE86" s="31"/>
      <c r="OF86" s="31"/>
      <c r="OG86" s="31"/>
      <c r="OH86" s="31"/>
      <c r="OI86" s="31"/>
      <c r="OJ86" s="31"/>
      <c r="OK86" s="31"/>
      <c r="OL86" s="31"/>
      <c r="OM86" s="31"/>
      <c r="ON86" s="31"/>
      <c r="OO86" s="31"/>
      <c r="OP86" s="31"/>
      <c r="OQ86" s="31"/>
      <c r="OR86" s="31"/>
      <c r="OS86" s="31"/>
      <c r="OT86" s="31"/>
      <c r="OU86" s="31"/>
      <c r="OV86" s="31"/>
      <c r="OW86" s="31"/>
      <c r="OX86" s="31"/>
      <c r="OY86" s="31"/>
      <c r="OZ86" s="31"/>
      <c r="PA86" s="31"/>
      <c r="PB86" s="31"/>
      <c r="PC86" s="31"/>
      <c r="PD86" s="31"/>
      <c r="PE86" s="31"/>
      <c r="PF86" s="31"/>
      <c r="PG86" s="31"/>
      <c r="PH86" s="31"/>
      <c r="PI86" s="31"/>
      <c r="PJ86" s="31"/>
      <c r="PK86" s="31"/>
      <c r="PL86" s="31"/>
      <c r="PM86" s="31"/>
      <c r="PN86" s="31"/>
      <c r="PO86" s="31"/>
      <c r="PP86" s="31"/>
      <c r="PQ86" s="31"/>
      <c r="PR86" s="31"/>
      <c r="PS86" s="31"/>
      <c r="PT86" s="31"/>
      <c r="PU86" s="31"/>
      <c r="PV86" s="31"/>
      <c r="PW86" s="31"/>
      <c r="PX86" s="31"/>
      <c r="PY86" s="31"/>
      <c r="PZ86" s="31"/>
      <c r="QA86" s="31"/>
      <c r="QB86" s="31"/>
      <c r="QC86" s="31"/>
      <c r="QD86" s="31"/>
      <c r="QE86" s="31"/>
      <c r="QF86" s="31"/>
      <c r="QG86" s="31"/>
      <c r="QH86" s="31"/>
      <c r="QI86" s="31"/>
      <c r="QJ86" s="31"/>
      <c r="QK86" s="31"/>
      <c r="QL86" s="31"/>
      <c r="QM86" s="31"/>
      <c r="QN86" s="31"/>
      <c r="QO86" s="31"/>
      <c r="QP86" s="31"/>
      <c r="QQ86" s="31"/>
      <c r="QR86" s="31"/>
      <c r="QS86" s="31"/>
      <c r="QT86" s="31"/>
      <c r="QU86" s="31"/>
      <c r="QV86" s="31"/>
      <c r="QW86" s="31"/>
      <c r="QX86" s="31"/>
      <c r="QY86" s="31"/>
      <c r="QZ86" s="31"/>
      <c r="RA86" s="31"/>
      <c r="RB86" s="31"/>
      <c r="RC86" s="31"/>
      <c r="RD86" s="31"/>
      <c r="RE86" s="31"/>
      <c r="RF86" s="31"/>
      <c r="RG86" s="31"/>
      <c r="RH86" s="31"/>
      <c r="RI86" s="31"/>
      <c r="RJ86" s="31"/>
      <c r="RK86" s="31"/>
      <c r="RL86" s="31"/>
      <c r="RM86" s="31"/>
      <c r="RN86" s="31"/>
      <c r="RO86" s="31"/>
      <c r="RP86" s="31"/>
      <c r="RQ86" s="31"/>
      <c r="RR86" s="31"/>
      <c r="RS86" s="31"/>
      <c r="RT86" s="31"/>
      <c r="RU86" s="31"/>
      <c r="RV86" s="31"/>
      <c r="RW86" s="31"/>
      <c r="RX86" s="31"/>
      <c r="RY86" s="31"/>
      <c r="RZ86" s="31"/>
      <c r="SA86" s="31"/>
      <c r="SB86" s="31"/>
      <c r="SC86" s="31"/>
      <c r="SD86" s="31"/>
      <c r="SE86" s="31"/>
      <c r="SF86" s="31"/>
      <c r="SG86" s="31"/>
      <c r="SH86" s="31"/>
      <c r="SI86" s="31"/>
      <c r="SJ86" s="31"/>
      <c r="SK86" s="31"/>
      <c r="SL86" s="31"/>
      <c r="SM86" s="31"/>
      <c r="SN86" s="31"/>
      <c r="SO86" s="31"/>
      <c r="SP86" s="31"/>
      <c r="SQ86" s="31"/>
      <c r="SR86" s="31"/>
      <c r="SS86" s="31"/>
      <c r="ST86" s="31"/>
      <c r="SU86" s="31"/>
      <c r="SV86" s="31"/>
      <c r="SW86" s="31"/>
      <c r="SX86" s="31"/>
      <c r="SY86" s="31"/>
      <c r="SZ86" s="31"/>
      <c r="TA86" s="31"/>
      <c r="TB86" s="31"/>
      <c r="TC86" s="31"/>
      <c r="TD86" s="31"/>
      <c r="TE86" s="31"/>
      <c r="TF86" s="31"/>
      <c r="TG86" s="31"/>
      <c r="TH86" s="31"/>
      <c r="TI86" s="31"/>
      <c r="TJ86" s="31"/>
      <c r="TK86" s="31"/>
      <c r="TL86" s="31"/>
      <c r="TM86" s="31"/>
      <c r="TN86" s="31"/>
      <c r="TO86" s="31"/>
      <c r="TP86" s="31"/>
      <c r="TQ86" s="31"/>
      <c r="TR86" s="31"/>
      <c r="TS86" s="31"/>
      <c r="TT86" s="31"/>
      <c r="TU86" s="31"/>
      <c r="TV86" s="31"/>
      <c r="TW86" s="31"/>
      <c r="TX86" s="31"/>
      <c r="TY86" s="31"/>
      <c r="TZ86" s="31"/>
      <c r="UA86" s="31"/>
      <c r="UB86" s="31"/>
    </row>
    <row r="87" spans="1:548" s="32" customFormat="1" ht="11.25" x14ac:dyDescent="0.2">
      <c r="A87" s="103" t="s">
        <v>317</v>
      </c>
      <c r="B87" s="103" t="s">
        <v>121</v>
      </c>
      <c r="C87" s="150" t="s">
        <v>256</v>
      </c>
      <c r="D87" s="116">
        <v>16062408</v>
      </c>
      <c r="E87" s="117">
        <v>16062408</v>
      </c>
      <c r="F87" s="118">
        <v>16062408</v>
      </c>
      <c r="G87" s="119">
        <v>16062408</v>
      </c>
      <c r="H87" s="119">
        <v>16062408</v>
      </c>
      <c r="I87" s="117">
        <v>16062408</v>
      </c>
      <c r="J87" s="118">
        <v>16062408</v>
      </c>
      <c r="K87" s="119">
        <v>16062408</v>
      </c>
      <c r="L87" s="118">
        <v>16062408</v>
      </c>
      <c r="M87" s="120">
        <v>16062409</v>
      </c>
      <c r="N87" s="109">
        <v>0</v>
      </c>
      <c r="O87" s="109">
        <v>-9745050</v>
      </c>
      <c r="P87" s="117">
        <f t="shared" si="39"/>
        <v>150879031</v>
      </c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  <c r="IW87" s="31"/>
      <c r="IX87" s="31"/>
      <c r="IY87" s="31"/>
      <c r="IZ87" s="31"/>
      <c r="JA87" s="31"/>
      <c r="JB87" s="31"/>
      <c r="JC87" s="31"/>
      <c r="JD87" s="31"/>
      <c r="JE87" s="31"/>
      <c r="JF87" s="31"/>
      <c r="JG87" s="31"/>
      <c r="JH87" s="31"/>
      <c r="JI87" s="31"/>
      <c r="JJ87" s="31"/>
      <c r="JK87" s="31"/>
      <c r="JL87" s="31"/>
      <c r="JM87" s="31"/>
      <c r="JN87" s="31"/>
      <c r="JO87" s="31"/>
      <c r="JP87" s="31"/>
      <c r="JQ87" s="31"/>
      <c r="JR87" s="31"/>
      <c r="JS87" s="31"/>
      <c r="JT87" s="31"/>
      <c r="JU87" s="31"/>
      <c r="JV87" s="31"/>
      <c r="JW87" s="31"/>
      <c r="JX87" s="31"/>
      <c r="JY87" s="31"/>
      <c r="JZ87" s="31"/>
      <c r="KA87" s="31"/>
      <c r="KB87" s="31"/>
      <c r="KC87" s="31"/>
      <c r="KD87" s="31"/>
      <c r="KE87" s="31"/>
      <c r="KF87" s="31"/>
      <c r="KG87" s="31"/>
      <c r="KH87" s="31"/>
      <c r="KI87" s="31"/>
      <c r="KJ87" s="31"/>
      <c r="KK87" s="31"/>
      <c r="KL87" s="31"/>
      <c r="KM87" s="31"/>
      <c r="KN87" s="31"/>
      <c r="KO87" s="31"/>
      <c r="KP87" s="31"/>
      <c r="KQ87" s="31"/>
      <c r="KR87" s="31"/>
      <c r="KS87" s="31"/>
      <c r="KT87" s="31"/>
      <c r="KU87" s="31"/>
      <c r="KV87" s="31"/>
      <c r="KW87" s="31"/>
      <c r="KX87" s="31"/>
      <c r="KY87" s="31"/>
      <c r="KZ87" s="31"/>
      <c r="LA87" s="31"/>
      <c r="LB87" s="31"/>
      <c r="LC87" s="31"/>
      <c r="LD87" s="31"/>
      <c r="LE87" s="31"/>
      <c r="LF87" s="31"/>
      <c r="LG87" s="31"/>
      <c r="LH87" s="31"/>
      <c r="LI87" s="31"/>
      <c r="LJ87" s="31"/>
      <c r="LK87" s="31"/>
      <c r="LL87" s="31"/>
      <c r="LM87" s="31"/>
      <c r="LN87" s="31"/>
      <c r="LO87" s="31"/>
      <c r="LP87" s="31"/>
      <c r="LQ87" s="31"/>
      <c r="LR87" s="31"/>
      <c r="LS87" s="31"/>
      <c r="LT87" s="31"/>
      <c r="LU87" s="31"/>
      <c r="LV87" s="31"/>
      <c r="LW87" s="31"/>
      <c r="LX87" s="31"/>
      <c r="LY87" s="31"/>
      <c r="LZ87" s="31"/>
      <c r="MA87" s="31"/>
      <c r="MB87" s="31"/>
      <c r="MC87" s="31"/>
      <c r="MD87" s="31"/>
      <c r="ME87" s="31"/>
      <c r="MF87" s="31"/>
      <c r="MG87" s="31"/>
      <c r="MH87" s="31"/>
      <c r="MI87" s="31"/>
      <c r="MJ87" s="31"/>
      <c r="MK87" s="31"/>
      <c r="ML87" s="31"/>
      <c r="MM87" s="31"/>
      <c r="MN87" s="31"/>
      <c r="MO87" s="31"/>
      <c r="MP87" s="31"/>
      <c r="MQ87" s="31"/>
      <c r="MR87" s="31"/>
      <c r="MS87" s="31"/>
      <c r="MT87" s="31"/>
      <c r="MU87" s="31"/>
      <c r="MV87" s="31"/>
      <c r="MW87" s="31"/>
      <c r="MX87" s="31"/>
      <c r="MY87" s="31"/>
      <c r="MZ87" s="31"/>
      <c r="NA87" s="31"/>
      <c r="NB87" s="31"/>
      <c r="NC87" s="31"/>
      <c r="ND87" s="31"/>
      <c r="NE87" s="31"/>
      <c r="NF87" s="31"/>
      <c r="NG87" s="31"/>
      <c r="NH87" s="31"/>
      <c r="NI87" s="31"/>
      <c r="NJ87" s="31"/>
      <c r="NK87" s="31"/>
      <c r="NL87" s="31"/>
      <c r="NM87" s="31"/>
      <c r="NN87" s="31"/>
      <c r="NO87" s="31"/>
      <c r="NP87" s="31"/>
      <c r="NQ87" s="31"/>
      <c r="NR87" s="31"/>
      <c r="NS87" s="31"/>
      <c r="NT87" s="31"/>
      <c r="NU87" s="31"/>
      <c r="NV87" s="31"/>
      <c r="NW87" s="31"/>
      <c r="NX87" s="31"/>
      <c r="NY87" s="31"/>
      <c r="NZ87" s="31"/>
      <c r="OA87" s="31"/>
      <c r="OB87" s="31"/>
      <c r="OC87" s="31"/>
      <c r="OD87" s="31"/>
      <c r="OE87" s="31"/>
      <c r="OF87" s="31"/>
      <c r="OG87" s="31"/>
      <c r="OH87" s="31"/>
      <c r="OI87" s="31"/>
      <c r="OJ87" s="31"/>
      <c r="OK87" s="31"/>
      <c r="OL87" s="31"/>
      <c r="OM87" s="31"/>
      <c r="ON87" s="31"/>
      <c r="OO87" s="31"/>
      <c r="OP87" s="31"/>
      <c r="OQ87" s="31"/>
      <c r="OR87" s="31"/>
      <c r="OS87" s="31"/>
      <c r="OT87" s="31"/>
      <c r="OU87" s="31"/>
      <c r="OV87" s="31"/>
      <c r="OW87" s="31"/>
      <c r="OX87" s="31"/>
      <c r="OY87" s="31"/>
      <c r="OZ87" s="31"/>
      <c r="PA87" s="31"/>
      <c r="PB87" s="31"/>
      <c r="PC87" s="31"/>
      <c r="PD87" s="31"/>
      <c r="PE87" s="31"/>
      <c r="PF87" s="31"/>
      <c r="PG87" s="31"/>
      <c r="PH87" s="31"/>
      <c r="PI87" s="31"/>
      <c r="PJ87" s="31"/>
      <c r="PK87" s="31"/>
      <c r="PL87" s="31"/>
      <c r="PM87" s="31"/>
      <c r="PN87" s="31"/>
      <c r="PO87" s="31"/>
      <c r="PP87" s="31"/>
      <c r="PQ87" s="31"/>
      <c r="PR87" s="31"/>
      <c r="PS87" s="31"/>
      <c r="PT87" s="31"/>
      <c r="PU87" s="31"/>
      <c r="PV87" s="31"/>
      <c r="PW87" s="31"/>
      <c r="PX87" s="31"/>
      <c r="PY87" s="31"/>
      <c r="PZ87" s="31"/>
      <c r="QA87" s="31"/>
      <c r="QB87" s="31"/>
      <c r="QC87" s="31"/>
      <c r="QD87" s="31"/>
      <c r="QE87" s="31"/>
      <c r="QF87" s="31"/>
      <c r="QG87" s="31"/>
      <c r="QH87" s="31"/>
      <c r="QI87" s="31"/>
      <c r="QJ87" s="31"/>
      <c r="QK87" s="31"/>
      <c r="QL87" s="31"/>
      <c r="QM87" s="31"/>
      <c r="QN87" s="31"/>
      <c r="QO87" s="31"/>
      <c r="QP87" s="31"/>
      <c r="QQ87" s="31"/>
      <c r="QR87" s="31"/>
      <c r="QS87" s="31"/>
      <c r="QT87" s="31"/>
      <c r="QU87" s="31"/>
      <c r="QV87" s="31"/>
      <c r="QW87" s="31"/>
      <c r="QX87" s="31"/>
      <c r="QY87" s="31"/>
      <c r="QZ87" s="31"/>
      <c r="RA87" s="31"/>
      <c r="RB87" s="31"/>
      <c r="RC87" s="31"/>
      <c r="RD87" s="31"/>
      <c r="RE87" s="31"/>
      <c r="RF87" s="31"/>
      <c r="RG87" s="31"/>
      <c r="RH87" s="31"/>
      <c r="RI87" s="31"/>
      <c r="RJ87" s="31"/>
      <c r="RK87" s="31"/>
      <c r="RL87" s="31"/>
      <c r="RM87" s="31"/>
      <c r="RN87" s="31"/>
      <c r="RO87" s="31"/>
      <c r="RP87" s="31"/>
      <c r="RQ87" s="31"/>
      <c r="RR87" s="31"/>
      <c r="RS87" s="31"/>
      <c r="RT87" s="31"/>
      <c r="RU87" s="31"/>
      <c r="RV87" s="31"/>
      <c r="RW87" s="31"/>
      <c r="RX87" s="31"/>
      <c r="RY87" s="31"/>
      <c r="RZ87" s="31"/>
      <c r="SA87" s="31"/>
      <c r="SB87" s="31"/>
      <c r="SC87" s="31"/>
      <c r="SD87" s="31"/>
      <c r="SE87" s="31"/>
      <c r="SF87" s="31"/>
      <c r="SG87" s="31"/>
      <c r="SH87" s="31"/>
      <c r="SI87" s="31"/>
      <c r="SJ87" s="31"/>
      <c r="SK87" s="31"/>
      <c r="SL87" s="31"/>
      <c r="SM87" s="31"/>
      <c r="SN87" s="31"/>
      <c r="SO87" s="31"/>
      <c r="SP87" s="31"/>
      <c r="SQ87" s="31"/>
      <c r="SR87" s="31"/>
      <c r="SS87" s="31"/>
      <c r="ST87" s="31"/>
      <c r="SU87" s="31"/>
      <c r="SV87" s="31"/>
      <c r="SW87" s="31"/>
      <c r="SX87" s="31"/>
      <c r="SY87" s="31"/>
      <c r="SZ87" s="31"/>
      <c r="TA87" s="31"/>
      <c r="TB87" s="31"/>
      <c r="TC87" s="31"/>
      <c r="TD87" s="31"/>
      <c r="TE87" s="31"/>
      <c r="TF87" s="31"/>
      <c r="TG87" s="31"/>
      <c r="TH87" s="31"/>
      <c r="TI87" s="31"/>
      <c r="TJ87" s="31"/>
      <c r="TK87" s="31"/>
      <c r="TL87" s="31"/>
      <c r="TM87" s="31"/>
      <c r="TN87" s="31"/>
      <c r="TO87" s="31"/>
      <c r="TP87" s="31"/>
      <c r="TQ87" s="31"/>
      <c r="TR87" s="31"/>
      <c r="TS87" s="31"/>
      <c r="TT87" s="31"/>
      <c r="TU87" s="31"/>
      <c r="TV87" s="31"/>
      <c r="TW87" s="31"/>
      <c r="TX87" s="31"/>
      <c r="TY87" s="31"/>
      <c r="TZ87" s="31"/>
      <c r="UA87" s="31"/>
      <c r="UB87" s="31"/>
    </row>
    <row r="88" spans="1:548" s="32" customFormat="1" ht="11.25" x14ac:dyDescent="0.2">
      <c r="A88" s="103" t="s">
        <v>306</v>
      </c>
      <c r="B88" s="103" t="s">
        <v>122</v>
      </c>
      <c r="C88" s="150" t="s">
        <v>258</v>
      </c>
      <c r="D88" s="116">
        <v>216560277</v>
      </c>
      <c r="E88" s="117">
        <v>220783987</v>
      </c>
      <c r="F88" s="118">
        <v>218672129</v>
      </c>
      <c r="G88" s="119">
        <v>218672129</v>
      </c>
      <c r="H88" s="119">
        <v>218672129</v>
      </c>
      <c r="I88" s="117">
        <v>218672129</v>
      </c>
      <c r="J88" s="118">
        <v>218672129</v>
      </c>
      <c r="K88" s="119">
        <v>218672129</v>
      </c>
      <c r="L88" s="118">
        <v>218672129</v>
      </c>
      <c r="M88" s="120">
        <v>218672129</v>
      </c>
      <c r="N88" s="109">
        <v>218672129</v>
      </c>
      <c r="O88" s="109">
        <v>218672128</v>
      </c>
      <c r="P88" s="117">
        <f t="shared" si="39"/>
        <v>2624065553</v>
      </c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/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  <c r="OP88" s="31"/>
      <c r="OQ88" s="31"/>
      <c r="OR88" s="31"/>
      <c r="OS88" s="31"/>
      <c r="OT88" s="31"/>
      <c r="OU88" s="31"/>
      <c r="OV88" s="31"/>
      <c r="OW88" s="31"/>
      <c r="OX88" s="31"/>
      <c r="OY88" s="31"/>
      <c r="OZ88" s="31"/>
      <c r="PA88" s="31"/>
      <c r="PB88" s="31"/>
      <c r="PC88" s="31"/>
      <c r="PD88" s="31"/>
      <c r="PE88" s="31"/>
      <c r="PF88" s="31"/>
      <c r="PG88" s="31"/>
      <c r="PH88" s="31"/>
      <c r="PI88" s="31"/>
      <c r="PJ88" s="31"/>
      <c r="PK88" s="31"/>
      <c r="PL88" s="31"/>
      <c r="PM88" s="31"/>
      <c r="PN88" s="31"/>
      <c r="PO88" s="31"/>
      <c r="PP88" s="31"/>
      <c r="PQ88" s="31"/>
      <c r="PR88" s="31"/>
      <c r="PS88" s="31"/>
      <c r="PT88" s="31"/>
      <c r="PU88" s="31"/>
      <c r="PV88" s="31"/>
      <c r="PW88" s="31"/>
      <c r="PX88" s="31"/>
      <c r="PY88" s="31"/>
      <c r="PZ88" s="31"/>
      <c r="QA88" s="31"/>
      <c r="QB88" s="31"/>
      <c r="QC88" s="31"/>
      <c r="QD88" s="31"/>
      <c r="QE88" s="31"/>
      <c r="QF88" s="31"/>
      <c r="QG88" s="31"/>
      <c r="QH88" s="31"/>
      <c r="QI88" s="31"/>
      <c r="QJ88" s="31"/>
      <c r="QK88" s="31"/>
      <c r="QL88" s="31"/>
      <c r="QM88" s="31"/>
      <c r="QN88" s="31"/>
      <c r="QO88" s="31"/>
      <c r="QP88" s="31"/>
      <c r="QQ88" s="31"/>
      <c r="QR88" s="31"/>
      <c r="QS88" s="31"/>
      <c r="QT88" s="31"/>
      <c r="QU88" s="31"/>
      <c r="QV88" s="31"/>
      <c r="QW88" s="31"/>
      <c r="QX88" s="31"/>
      <c r="QY88" s="31"/>
      <c r="QZ88" s="31"/>
      <c r="RA88" s="31"/>
      <c r="RB88" s="31"/>
      <c r="RC88" s="31"/>
      <c r="RD88" s="31"/>
      <c r="RE88" s="31"/>
      <c r="RF88" s="31"/>
      <c r="RG88" s="31"/>
      <c r="RH88" s="31"/>
      <c r="RI88" s="31"/>
      <c r="RJ88" s="31"/>
      <c r="RK88" s="31"/>
      <c r="RL88" s="31"/>
      <c r="RM88" s="31"/>
      <c r="RN88" s="31"/>
      <c r="RO88" s="31"/>
      <c r="RP88" s="31"/>
      <c r="RQ88" s="31"/>
      <c r="RR88" s="31"/>
      <c r="RS88" s="31"/>
      <c r="RT88" s="31"/>
      <c r="RU88" s="31"/>
      <c r="RV88" s="31"/>
      <c r="RW88" s="31"/>
      <c r="RX88" s="31"/>
      <c r="RY88" s="31"/>
      <c r="RZ88" s="31"/>
      <c r="SA88" s="31"/>
      <c r="SB88" s="31"/>
      <c r="SC88" s="31"/>
      <c r="SD88" s="31"/>
      <c r="SE88" s="31"/>
      <c r="SF88" s="31"/>
      <c r="SG88" s="31"/>
      <c r="SH88" s="31"/>
      <c r="SI88" s="31"/>
      <c r="SJ88" s="31"/>
      <c r="SK88" s="31"/>
      <c r="SL88" s="31"/>
      <c r="SM88" s="31"/>
      <c r="SN88" s="31"/>
      <c r="SO88" s="31"/>
      <c r="SP88" s="31"/>
      <c r="SQ88" s="31"/>
      <c r="SR88" s="31"/>
      <c r="SS88" s="31"/>
      <c r="ST88" s="31"/>
      <c r="SU88" s="31"/>
      <c r="SV88" s="31"/>
      <c r="SW88" s="31"/>
      <c r="SX88" s="31"/>
      <c r="SY88" s="31"/>
      <c r="SZ88" s="31"/>
      <c r="TA88" s="31"/>
      <c r="TB88" s="31"/>
      <c r="TC88" s="31"/>
      <c r="TD88" s="31"/>
      <c r="TE88" s="31"/>
      <c r="TF88" s="31"/>
      <c r="TG88" s="31"/>
      <c r="TH88" s="31"/>
      <c r="TI88" s="31"/>
      <c r="TJ88" s="31"/>
      <c r="TK88" s="31"/>
      <c r="TL88" s="31"/>
      <c r="TM88" s="31"/>
      <c r="TN88" s="31"/>
      <c r="TO88" s="31"/>
      <c r="TP88" s="31"/>
      <c r="TQ88" s="31"/>
      <c r="TR88" s="31"/>
      <c r="TS88" s="31"/>
      <c r="TT88" s="31"/>
      <c r="TU88" s="31"/>
      <c r="TV88" s="31"/>
      <c r="TW88" s="31"/>
      <c r="TX88" s="31"/>
      <c r="TY88" s="31"/>
      <c r="TZ88" s="31"/>
      <c r="UA88" s="31"/>
      <c r="UB88" s="31"/>
    </row>
    <row r="89" spans="1:548" s="31" customFormat="1" ht="11.25" x14ac:dyDescent="0.2">
      <c r="A89" s="103"/>
      <c r="B89" s="103"/>
      <c r="C89" s="150" t="s">
        <v>451</v>
      </c>
      <c r="D89" s="116">
        <f>SUM(D90:D96)</f>
        <v>55840533</v>
      </c>
      <c r="E89" s="117">
        <f t="shared" ref="E89:I89" si="45">SUM(E90:E96)</f>
        <v>55840533</v>
      </c>
      <c r="F89" s="118">
        <f t="shared" si="45"/>
        <v>55840533</v>
      </c>
      <c r="G89" s="119">
        <f>SUM(G90:G96)</f>
        <v>55840533</v>
      </c>
      <c r="H89" s="119">
        <f t="shared" si="45"/>
        <v>55840533</v>
      </c>
      <c r="I89" s="117">
        <f t="shared" si="45"/>
        <v>55840533</v>
      </c>
      <c r="J89" s="118">
        <f t="shared" ref="J89:O89" si="46">SUM(J90:J96)</f>
        <v>55840533</v>
      </c>
      <c r="K89" s="119">
        <f t="shared" si="46"/>
        <v>55840533</v>
      </c>
      <c r="L89" s="118">
        <f t="shared" si="46"/>
        <v>55840532</v>
      </c>
      <c r="M89" s="120">
        <f t="shared" si="46"/>
        <v>55840531</v>
      </c>
      <c r="N89" s="109">
        <f t="shared" si="46"/>
        <v>55840532</v>
      </c>
      <c r="O89" s="109">
        <f t="shared" si="46"/>
        <v>55839250</v>
      </c>
      <c r="P89" s="117">
        <f t="shared" si="39"/>
        <v>670085109</v>
      </c>
    </row>
    <row r="90" spans="1:548" s="32" customFormat="1" ht="11.25" x14ac:dyDescent="0.2">
      <c r="A90" s="103" t="s">
        <v>318</v>
      </c>
      <c r="B90" s="103" t="s">
        <v>123</v>
      </c>
      <c r="C90" s="148" t="s">
        <v>260</v>
      </c>
      <c r="D90" s="116">
        <v>27327582</v>
      </c>
      <c r="E90" s="117">
        <v>27327582</v>
      </c>
      <c r="F90" s="118">
        <v>27327582</v>
      </c>
      <c r="G90" s="119">
        <v>27327582</v>
      </c>
      <c r="H90" s="119">
        <v>27327582</v>
      </c>
      <c r="I90" s="117">
        <v>27327582</v>
      </c>
      <c r="J90" s="118">
        <v>27327582</v>
      </c>
      <c r="K90" s="119">
        <v>27327582</v>
      </c>
      <c r="L90" s="118">
        <v>27327581</v>
      </c>
      <c r="M90" s="120">
        <v>27327581</v>
      </c>
      <c r="N90" s="109">
        <v>27327581</v>
      </c>
      <c r="O90" s="109">
        <v>27327581</v>
      </c>
      <c r="P90" s="117">
        <f t="shared" si="39"/>
        <v>327930980</v>
      </c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  <c r="JP90" s="31"/>
      <c r="JQ90" s="31"/>
      <c r="JR90" s="31"/>
      <c r="JS90" s="31"/>
      <c r="JT90" s="31"/>
      <c r="JU90" s="31"/>
      <c r="JV90" s="31"/>
      <c r="JW90" s="31"/>
      <c r="JX90" s="31"/>
      <c r="JY90" s="31"/>
      <c r="JZ90" s="31"/>
      <c r="KA90" s="31"/>
      <c r="KB90" s="31"/>
      <c r="KC90" s="31"/>
      <c r="KD90" s="31"/>
      <c r="KE90" s="31"/>
      <c r="KF90" s="31"/>
      <c r="KG90" s="31"/>
      <c r="KH90" s="31"/>
      <c r="KI90" s="31"/>
      <c r="KJ90" s="31"/>
      <c r="KK90" s="31"/>
      <c r="KL90" s="31"/>
      <c r="KM90" s="31"/>
      <c r="KN90" s="31"/>
      <c r="KO90" s="31"/>
      <c r="KP90" s="31"/>
      <c r="KQ90" s="31"/>
      <c r="KR90" s="31"/>
      <c r="KS90" s="31"/>
      <c r="KT90" s="31"/>
      <c r="KU90" s="31"/>
      <c r="KV90" s="31"/>
      <c r="KW90" s="31"/>
      <c r="KX90" s="31"/>
      <c r="KY90" s="31"/>
      <c r="KZ90" s="31"/>
      <c r="LA90" s="31"/>
      <c r="LB90" s="31"/>
      <c r="LC90" s="31"/>
      <c r="LD90" s="31"/>
      <c r="LE90" s="31"/>
      <c r="LF90" s="31"/>
      <c r="LG90" s="31"/>
      <c r="LH90" s="31"/>
      <c r="LI90" s="31"/>
      <c r="LJ90" s="31"/>
      <c r="LK90" s="31"/>
      <c r="LL90" s="31"/>
      <c r="LM90" s="31"/>
      <c r="LN90" s="31"/>
      <c r="LO90" s="31"/>
      <c r="LP90" s="31"/>
      <c r="LQ90" s="31"/>
      <c r="LR90" s="31"/>
      <c r="LS90" s="31"/>
      <c r="LT90" s="31"/>
      <c r="LU90" s="31"/>
      <c r="LV90" s="31"/>
      <c r="LW90" s="31"/>
      <c r="LX90" s="31"/>
      <c r="LY90" s="31"/>
      <c r="LZ90" s="31"/>
      <c r="MA90" s="31"/>
      <c r="MB90" s="31"/>
      <c r="MC90" s="31"/>
      <c r="MD90" s="31"/>
      <c r="ME90" s="31"/>
      <c r="MF90" s="31"/>
      <c r="MG90" s="31"/>
      <c r="MH90" s="31"/>
      <c r="MI90" s="31"/>
      <c r="MJ90" s="31"/>
      <c r="MK90" s="31"/>
      <c r="ML90" s="31"/>
      <c r="MM90" s="31"/>
      <c r="MN90" s="31"/>
      <c r="MO90" s="31"/>
      <c r="MP90" s="31"/>
      <c r="MQ90" s="31"/>
      <c r="MR90" s="31"/>
      <c r="MS90" s="31"/>
      <c r="MT90" s="31"/>
      <c r="MU90" s="31"/>
      <c r="MV90" s="31"/>
      <c r="MW90" s="31"/>
      <c r="MX90" s="31"/>
      <c r="MY90" s="31"/>
      <c r="MZ90" s="31"/>
      <c r="NA90" s="31"/>
      <c r="NB90" s="31"/>
      <c r="NC90" s="31"/>
      <c r="ND90" s="31"/>
      <c r="NE90" s="31"/>
      <c r="NF90" s="31"/>
      <c r="NG90" s="31"/>
      <c r="NH90" s="31"/>
      <c r="NI90" s="31"/>
      <c r="NJ90" s="31"/>
      <c r="NK90" s="31"/>
      <c r="NL90" s="31"/>
      <c r="NM90" s="31"/>
      <c r="NN90" s="31"/>
      <c r="NO90" s="31"/>
      <c r="NP90" s="31"/>
      <c r="NQ90" s="31"/>
      <c r="NR90" s="31"/>
      <c r="NS90" s="31"/>
      <c r="NT90" s="31"/>
      <c r="NU90" s="31"/>
      <c r="NV90" s="31"/>
      <c r="NW90" s="31"/>
      <c r="NX90" s="31"/>
      <c r="NY90" s="31"/>
      <c r="NZ90" s="31"/>
      <c r="OA90" s="31"/>
      <c r="OB90" s="31"/>
      <c r="OC90" s="31"/>
      <c r="OD90" s="31"/>
      <c r="OE90" s="31"/>
      <c r="OF90" s="31"/>
      <c r="OG90" s="31"/>
      <c r="OH90" s="31"/>
      <c r="OI90" s="31"/>
      <c r="OJ90" s="31"/>
      <c r="OK90" s="31"/>
      <c r="OL90" s="31"/>
      <c r="OM90" s="31"/>
      <c r="ON90" s="31"/>
      <c r="OO90" s="31"/>
      <c r="OP90" s="31"/>
      <c r="OQ90" s="31"/>
      <c r="OR90" s="31"/>
      <c r="OS90" s="31"/>
      <c r="OT90" s="31"/>
      <c r="OU90" s="31"/>
      <c r="OV90" s="31"/>
      <c r="OW90" s="31"/>
      <c r="OX90" s="31"/>
      <c r="OY90" s="31"/>
      <c r="OZ90" s="31"/>
      <c r="PA90" s="31"/>
      <c r="PB90" s="31"/>
      <c r="PC90" s="31"/>
      <c r="PD90" s="31"/>
      <c r="PE90" s="31"/>
      <c r="PF90" s="31"/>
      <c r="PG90" s="31"/>
      <c r="PH90" s="31"/>
      <c r="PI90" s="31"/>
      <c r="PJ90" s="31"/>
      <c r="PK90" s="31"/>
      <c r="PL90" s="31"/>
      <c r="PM90" s="31"/>
      <c r="PN90" s="31"/>
      <c r="PO90" s="31"/>
      <c r="PP90" s="31"/>
      <c r="PQ90" s="31"/>
      <c r="PR90" s="31"/>
      <c r="PS90" s="31"/>
      <c r="PT90" s="31"/>
      <c r="PU90" s="31"/>
      <c r="PV90" s="31"/>
      <c r="PW90" s="31"/>
      <c r="PX90" s="31"/>
      <c r="PY90" s="31"/>
      <c r="PZ90" s="31"/>
      <c r="QA90" s="31"/>
      <c r="QB90" s="31"/>
      <c r="QC90" s="31"/>
      <c r="QD90" s="31"/>
      <c r="QE90" s="31"/>
      <c r="QF90" s="31"/>
      <c r="QG90" s="31"/>
      <c r="QH90" s="31"/>
      <c r="QI90" s="31"/>
      <c r="QJ90" s="31"/>
      <c r="QK90" s="31"/>
      <c r="QL90" s="31"/>
      <c r="QM90" s="31"/>
      <c r="QN90" s="31"/>
      <c r="QO90" s="31"/>
      <c r="QP90" s="31"/>
      <c r="QQ90" s="31"/>
      <c r="QR90" s="31"/>
      <c r="QS90" s="31"/>
      <c r="QT90" s="31"/>
      <c r="QU90" s="31"/>
      <c r="QV90" s="31"/>
      <c r="QW90" s="31"/>
      <c r="QX90" s="31"/>
      <c r="QY90" s="31"/>
      <c r="QZ90" s="31"/>
      <c r="RA90" s="31"/>
      <c r="RB90" s="31"/>
      <c r="RC90" s="31"/>
      <c r="RD90" s="31"/>
      <c r="RE90" s="31"/>
      <c r="RF90" s="31"/>
      <c r="RG90" s="31"/>
      <c r="RH90" s="31"/>
      <c r="RI90" s="31"/>
      <c r="RJ90" s="31"/>
      <c r="RK90" s="31"/>
      <c r="RL90" s="31"/>
      <c r="RM90" s="31"/>
      <c r="RN90" s="31"/>
      <c r="RO90" s="31"/>
      <c r="RP90" s="31"/>
      <c r="RQ90" s="31"/>
      <c r="RR90" s="31"/>
      <c r="RS90" s="31"/>
      <c r="RT90" s="31"/>
      <c r="RU90" s="31"/>
      <c r="RV90" s="31"/>
      <c r="RW90" s="31"/>
      <c r="RX90" s="31"/>
      <c r="RY90" s="31"/>
      <c r="RZ90" s="31"/>
      <c r="SA90" s="31"/>
      <c r="SB90" s="31"/>
      <c r="SC90" s="31"/>
      <c r="SD90" s="31"/>
      <c r="SE90" s="31"/>
      <c r="SF90" s="31"/>
      <c r="SG90" s="31"/>
      <c r="SH90" s="31"/>
      <c r="SI90" s="31"/>
      <c r="SJ90" s="31"/>
      <c r="SK90" s="31"/>
      <c r="SL90" s="31"/>
      <c r="SM90" s="31"/>
      <c r="SN90" s="31"/>
      <c r="SO90" s="31"/>
      <c r="SP90" s="31"/>
      <c r="SQ90" s="31"/>
      <c r="SR90" s="31"/>
      <c r="SS90" s="31"/>
      <c r="ST90" s="31"/>
      <c r="SU90" s="31"/>
      <c r="SV90" s="31"/>
      <c r="SW90" s="31"/>
      <c r="SX90" s="31"/>
      <c r="SY90" s="31"/>
      <c r="SZ90" s="31"/>
      <c r="TA90" s="31"/>
      <c r="TB90" s="31"/>
      <c r="TC90" s="31"/>
      <c r="TD90" s="31"/>
      <c r="TE90" s="31"/>
      <c r="TF90" s="31"/>
      <c r="TG90" s="31"/>
      <c r="TH90" s="31"/>
      <c r="TI90" s="31"/>
      <c r="TJ90" s="31"/>
      <c r="TK90" s="31"/>
      <c r="TL90" s="31"/>
      <c r="TM90" s="31"/>
      <c r="TN90" s="31"/>
      <c r="TO90" s="31"/>
      <c r="TP90" s="31"/>
      <c r="TQ90" s="31"/>
      <c r="TR90" s="31"/>
      <c r="TS90" s="31"/>
      <c r="TT90" s="31"/>
      <c r="TU90" s="31"/>
      <c r="TV90" s="31"/>
      <c r="TW90" s="31"/>
      <c r="TX90" s="31"/>
      <c r="TY90" s="31"/>
      <c r="TZ90" s="31"/>
      <c r="UA90" s="31"/>
      <c r="UB90" s="31"/>
    </row>
    <row r="91" spans="1:548" s="32" customFormat="1" ht="11.25" x14ac:dyDescent="0.2">
      <c r="A91" s="103" t="s">
        <v>307</v>
      </c>
      <c r="B91" s="103" t="s">
        <v>124</v>
      </c>
      <c r="C91" s="148" t="s">
        <v>23</v>
      </c>
      <c r="D91" s="116">
        <v>11660882</v>
      </c>
      <c r="E91" s="117">
        <v>11660882</v>
      </c>
      <c r="F91" s="118">
        <v>11660882</v>
      </c>
      <c r="G91" s="119">
        <v>11660882</v>
      </c>
      <c r="H91" s="119">
        <v>11660882</v>
      </c>
      <c r="I91" s="117">
        <v>11660882</v>
      </c>
      <c r="J91" s="118">
        <v>11660882</v>
      </c>
      <c r="K91" s="119">
        <v>11660882</v>
      </c>
      <c r="L91" s="118">
        <v>11660882</v>
      </c>
      <c r="M91" s="120">
        <v>11660881</v>
      </c>
      <c r="N91" s="109">
        <v>11660882</v>
      </c>
      <c r="O91" s="109">
        <v>11660888</v>
      </c>
      <c r="P91" s="117">
        <f t="shared" si="39"/>
        <v>139930589</v>
      </c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  <c r="IX91" s="31"/>
      <c r="IY91" s="31"/>
      <c r="IZ91" s="31"/>
      <c r="JA91" s="31"/>
      <c r="JB91" s="31"/>
      <c r="JC91" s="31"/>
      <c r="JD91" s="31"/>
      <c r="JE91" s="31"/>
      <c r="JF91" s="31"/>
      <c r="JG91" s="31"/>
      <c r="JH91" s="31"/>
      <c r="JI91" s="31"/>
      <c r="JJ91" s="31"/>
      <c r="JK91" s="31"/>
      <c r="JL91" s="31"/>
      <c r="JM91" s="31"/>
      <c r="JN91" s="31"/>
      <c r="JO91" s="31"/>
      <c r="JP91" s="31"/>
      <c r="JQ91" s="31"/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  <c r="KD91" s="31"/>
      <c r="KE91" s="31"/>
      <c r="KF91" s="31"/>
      <c r="KG91" s="31"/>
      <c r="KH91" s="31"/>
      <c r="KI91" s="31"/>
      <c r="KJ91" s="31"/>
      <c r="KK91" s="31"/>
      <c r="KL91" s="31"/>
      <c r="KM91" s="31"/>
      <c r="KN91" s="31"/>
      <c r="KO91" s="31"/>
      <c r="KP91" s="31"/>
      <c r="KQ91" s="31"/>
      <c r="KR91" s="31"/>
      <c r="KS91" s="31"/>
      <c r="KT91" s="31"/>
      <c r="KU91" s="31"/>
      <c r="KV91" s="31"/>
      <c r="KW91" s="31"/>
      <c r="KX91" s="31"/>
      <c r="KY91" s="31"/>
      <c r="KZ91" s="31"/>
      <c r="LA91" s="31"/>
      <c r="LB91" s="31"/>
      <c r="LC91" s="31"/>
      <c r="LD91" s="31"/>
      <c r="LE91" s="31"/>
      <c r="LF91" s="31"/>
      <c r="LG91" s="31"/>
      <c r="LH91" s="31"/>
      <c r="LI91" s="31"/>
      <c r="LJ91" s="31"/>
      <c r="LK91" s="31"/>
      <c r="LL91" s="31"/>
      <c r="LM91" s="31"/>
      <c r="LN91" s="31"/>
      <c r="LO91" s="31"/>
      <c r="LP91" s="31"/>
      <c r="LQ91" s="31"/>
      <c r="LR91" s="31"/>
      <c r="LS91" s="31"/>
      <c r="LT91" s="31"/>
      <c r="LU91" s="31"/>
      <c r="LV91" s="31"/>
      <c r="LW91" s="31"/>
      <c r="LX91" s="31"/>
      <c r="LY91" s="31"/>
      <c r="LZ91" s="31"/>
      <c r="MA91" s="31"/>
      <c r="MB91" s="31"/>
      <c r="MC91" s="31"/>
      <c r="MD91" s="31"/>
      <c r="ME91" s="31"/>
      <c r="MF91" s="31"/>
      <c r="MG91" s="31"/>
      <c r="MH91" s="31"/>
      <c r="MI91" s="31"/>
      <c r="MJ91" s="31"/>
      <c r="MK91" s="31"/>
      <c r="ML91" s="31"/>
      <c r="MM91" s="31"/>
      <c r="MN91" s="31"/>
      <c r="MO91" s="31"/>
      <c r="MP91" s="31"/>
      <c r="MQ91" s="31"/>
      <c r="MR91" s="31"/>
      <c r="MS91" s="31"/>
      <c r="MT91" s="31"/>
      <c r="MU91" s="31"/>
      <c r="MV91" s="31"/>
      <c r="MW91" s="31"/>
      <c r="MX91" s="31"/>
      <c r="MY91" s="31"/>
      <c r="MZ91" s="31"/>
      <c r="NA91" s="31"/>
      <c r="NB91" s="31"/>
      <c r="NC91" s="31"/>
      <c r="ND91" s="31"/>
      <c r="NE91" s="31"/>
      <c r="NF91" s="31"/>
      <c r="NG91" s="31"/>
      <c r="NH91" s="31"/>
      <c r="NI91" s="31"/>
      <c r="NJ91" s="31"/>
      <c r="NK91" s="31"/>
      <c r="NL91" s="31"/>
      <c r="NM91" s="31"/>
      <c r="NN91" s="31"/>
      <c r="NO91" s="31"/>
      <c r="NP91" s="31"/>
      <c r="NQ91" s="31"/>
      <c r="NR91" s="31"/>
      <c r="NS91" s="31"/>
      <c r="NT91" s="31"/>
      <c r="NU91" s="31"/>
      <c r="NV91" s="31"/>
      <c r="NW91" s="31"/>
      <c r="NX91" s="31"/>
      <c r="NY91" s="31"/>
      <c r="NZ91" s="31"/>
      <c r="OA91" s="31"/>
      <c r="OB91" s="31"/>
      <c r="OC91" s="31"/>
      <c r="OD91" s="31"/>
      <c r="OE91" s="31"/>
      <c r="OF91" s="31"/>
      <c r="OG91" s="31"/>
      <c r="OH91" s="31"/>
      <c r="OI91" s="31"/>
      <c r="OJ91" s="31"/>
      <c r="OK91" s="31"/>
      <c r="OL91" s="31"/>
      <c r="OM91" s="31"/>
      <c r="ON91" s="31"/>
      <c r="OO91" s="31"/>
      <c r="OP91" s="31"/>
      <c r="OQ91" s="31"/>
      <c r="OR91" s="31"/>
      <c r="OS91" s="31"/>
      <c r="OT91" s="31"/>
      <c r="OU91" s="31"/>
      <c r="OV91" s="31"/>
      <c r="OW91" s="31"/>
      <c r="OX91" s="31"/>
      <c r="OY91" s="31"/>
      <c r="OZ91" s="31"/>
      <c r="PA91" s="31"/>
      <c r="PB91" s="31"/>
      <c r="PC91" s="31"/>
      <c r="PD91" s="31"/>
      <c r="PE91" s="31"/>
      <c r="PF91" s="31"/>
      <c r="PG91" s="31"/>
      <c r="PH91" s="31"/>
      <c r="PI91" s="31"/>
      <c r="PJ91" s="31"/>
      <c r="PK91" s="31"/>
      <c r="PL91" s="31"/>
      <c r="PM91" s="31"/>
      <c r="PN91" s="31"/>
      <c r="PO91" s="31"/>
      <c r="PP91" s="31"/>
      <c r="PQ91" s="31"/>
      <c r="PR91" s="31"/>
      <c r="PS91" s="31"/>
      <c r="PT91" s="31"/>
      <c r="PU91" s="31"/>
      <c r="PV91" s="31"/>
      <c r="PW91" s="31"/>
      <c r="PX91" s="31"/>
      <c r="PY91" s="31"/>
      <c r="PZ91" s="31"/>
      <c r="QA91" s="31"/>
      <c r="QB91" s="31"/>
      <c r="QC91" s="31"/>
      <c r="QD91" s="31"/>
      <c r="QE91" s="31"/>
      <c r="QF91" s="31"/>
      <c r="QG91" s="31"/>
      <c r="QH91" s="31"/>
      <c r="QI91" s="31"/>
      <c r="QJ91" s="31"/>
      <c r="QK91" s="31"/>
      <c r="QL91" s="31"/>
      <c r="QM91" s="31"/>
      <c r="QN91" s="31"/>
      <c r="QO91" s="31"/>
      <c r="QP91" s="31"/>
      <c r="QQ91" s="31"/>
      <c r="QR91" s="31"/>
      <c r="QS91" s="31"/>
      <c r="QT91" s="31"/>
      <c r="QU91" s="31"/>
      <c r="QV91" s="31"/>
      <c r="QW91" s="31"/>
      <c r="QX91" s="31"/>
      <c r="QY91" s="31"/>
      <c r="QZ91" s="31"/>
      <c r="RA91" s="31"/>
      <c r="RB91" s="31"/>
      <c r="RC91" s="31"/>
      <c r="RD91" s="31"/>
      <c r="RE91" s="31"/>
      <c r="RF91" s="31"/>
      <c r="RG91" s="31"/>
      <c r="RH91" s="31"/>
      <c r="RI91" s="31"/>
      <c r="RJ91" s="31"/>
      <c r="RK91" s="31"/>
      <c r="RL91" s="31"/>
      <c r="RM91" s="31"/>
      <c r="RN91" s="31"/>
      <c r="RO91" s="31"/>
      <c r="RP91" s="31"/>
      <c r="RQ91" s="31"/>
      <c r="RR91" s="31"/>
      <c r="RS91" s="31"/>
      <c r="RT91" s="31"/>
      <c r="RU91" s="31"/>
      <c r="RV91" s="31"/>
      <c r="RW91" s="31"/>
      <c r="RX91" s="31"/>
      <c r="RY91" s="31"/>
      <c r="RZ91" s="31"/>
      <c r="SA91" s="31"/>
      <c r="SB91" s="31"/>
      <c r="SC91" s="31"/>
      <c r="SD91" s="31"/>
      <c r="SE91" s="31"/>
      <c r="SF91" s="31"/>
      <c r="SG91" s="31"/>
      <c r="SH91" s="31"/>
      <c r="SI91" s="31"/>
      <c r="SJ91" s="31"/>
      <c r="SK91" s="31"/>
      <c r="SL91" s="31"/>
      <c r="SM91" s="31"/>
      <c r="SN91" s="31"/>
      <c r="SO91" s="31"/>
      <c r="SP91" s="31"/>
      <c r="SQ91" s="31"/>
      <c r="SR91" s="31"/>
      <c r="SS91" s="31"/>
      <c r="ST91" s="31"/>
      <c r="SU91" s="31"/>
      <c r="SV91" s="31"/>
      <c r="SW91" s="31"/>
      <c r="SX91" s="31"/>
      <c r="SY91" s="31"/>
      <c r="SZ91" s="31"/>
      <c r="TA91" s="31"/>
      <c r="TB91" s="31"/>
      <c r="TC91" s="31"/>
      <c r="TD91" s="31"/>
      <c r="TE91" s="31"/>
      <c r="TF91" s="31"/>
      <c r="TG91" s="31"/>
      <c r="TH91" s="31"/>
      <c r="TI91" s="31"/>
      <c r="TJ91" s="31"/>
      <c r="TK91" s="31"/>
      <c r="TL91" s="31"/>
      <c r="TM91" s="31"/>
      <c r="TN91" s="31"/>
      <c r="TO91" s="31"/>
      <c r="TP91" s="31"/>
      <c r="TQ91" s="31"/>
      <c r="TR91" s="31"/>
      <c r="TS91" s="31"/>
      <c r="TT91" s="31"/>
      <c r="TU91" s="31"/>
      <c r="TV91" s="31"/>
      <c r="TW91" s="31"/>
      <c r="TX91" s="31"/>
      <c r="TY91" s="31"/>
      <c r="TZ91" s="31"/>
      <c r="UA91" s="31"/>
      <c r="UB91" s="31"/>
    </row>
    <row r="92" spans="1:548" s="32" customFormat="1" ht="11.25" x14ac:dyDescent="0.2">
      <c r="A92" s="103" t="s">
        <v>308</v>
      </c>
      <c r="B92" s="103" t="s">
        <v>125</v>
      </c>
      <c r="C92" s="148" t="s">
        <v>21</v>
      </c>
      <c r="D92" s="116">
        <v>2425847</v>
      </c>
      <c r="E92" s="117">
        <v>2425847</v>
      </c>
      <c r="F92" s="118">
        <v>2425847</v>
      </c>
      <c r="G92" s="119">
        <v>2425847</v>
      </c>
      <c r="H92" s="119">
        <v>2425847</v>
      </c>
      <c r="I92" s="117">
        <v>2425847</v>
      </c>
      <c r="J92" s="118">
        <v>2425847</v>
      </c>
      <c r="K92" s="119">
        <v>2425847</v>
      </c>
      <c r="L92" s="118">
        <v>2425847</v>
      </c>
      <c r="M92" s="120">
        <v>2425847</v>
      </c>
      <c r="N92" s="109">
        <v>2425847</v>
      </c>
      <c r="O92" s="109">
        <v>2424567</v>
      </c>
      <c r="P92" s="117">
        <f t="shared" si="39"/>
        <v>29108884</v>
      </c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  <c r="IW92" s="31"/>
      <c r="IX92" s="31"/>
      <c r="IY92" s="31"/>
      <c r="IZ92" s="31"/>
      <c r="JA92" s="31"/>
      <c r="JB92" s="31"/>
      <c r="JC92" s="31"/>
      <c r="JD92" s="31"/>
      <c r="JE92" s="31"/>
      <c r="JF92" s="31"/>
      <c r="JG92" s="31"/>
      <c r="JH92" s="31"/>
      <c r="JI92" s="31"/>
      <c r="JJ92" s="31"/>
      <c r="JK92" s="31"/>
      <c r="JL92" s="31"/>
      <c r="JM92" s="31"/>
      <c r="JN92" s="31"/>
      <c r="JO92" s="31"/>
      <c r="JP92" s="31"/>
      <c r="JQ92" s="31"/>
      <c r="JR92" s="31"/>
      <c r="JS92" s="31"/>
      <c r="JT92" s="31"/>
      <c r="JU92" s="31"/>
      <c r="JV92" s="31"/>
      <c r="JW92" s="31"/>
      <c r="JX92" s="31"/>
      <c r="JY92" s="31"/>
      <c r="JZ92" s="31"/>
      <c r="KA92" s="31"/>
      <c r="KB92" s="31"/>
      <c r="KC92" s="31"/>
      <c r="KD92" s="31"/>
      <c r="KE92" s="31"/>
      <c r="KF92" s="31"/>
      <c r="KG92" s="31"/>
      <c r="KH92" s="31"/>
      <c r="KI92" s="31"/>
      <c r="KJ92" s="31"/>
      <c r="KK92" s="31"/>
      <c r="KL92" s="31"/>
      <c r="KM92" s="31"/>
      <c r="KN92" s="31"/>
      <c r="KO92" s="31"/>
      <c r="KP92" s="31"/>
      <c r="KQ92" s="31"/>
      <c r="KR92" s="31"/>
      <c r="KS92" s="31"/>
      <c r="KT92" s="31"/>
      <c r="KU92" s="31"/>
      <c r="KV92" s="31"/>
      <c r="KW92" s="31"/>
      <c r="KX92" s="31"/>
      <c r="KY92" s="31"/>
      <c r="KZ92" s="31"/>
      <c r="LA92" s="31"/>
      <c r="LB92" s="31"/>
      <c r="LC92" s="31"/>
      <c r="LD92" s="31"/>
      <c r="LE92" s="31"/>
      <c r="LF92" s="31"/>
      <c r="LG92" s="31"/>
      <c r="LH92" s="31"/>
      <c r="LI92" s="31"/>
      <c r="LJ92" s="31"/>
      <c r="LK92" s="31"/>
      <c r="LL92" s="31"/>
      <c r="LM92" s="31"/>
      <c r="LN92" s="31"/>
      <c r="LO92" s="31"/>
      <c r="LP92" s="31"/>
      <c r="LQ92" s="31"/>
      <c r="LR92" s="31"/>
      <c r="LS92" s="31"/>
      <c r="LT92" s="31"/>
      <c r="LU92" s="31"/>
      <c r="LV92" s="31"/>
      <c r="LW92" s="31"/>
      <c r="LX92" s="31"/>
      <c r="LY92" s="31"/>
      <c r="LZ92" s="31"/>
      <c r="MA92" s="31"/>
      <c r="MB92" s="31"/>
      <c r="MC92" s="31"/>
      <c r="MD92" s="31"/>
      <c r="ME92" s="31"/>
      <c r="MF92" s="31"/>
      <c r="MG92" s="31"/>
      <c r="MH92" s="31"/>
      <c r="MI92" s="31"/>
      <c r="MJ92" s="31"/>
      <c r="MK92" s="31"/>
      <c r="ML92" s="31"/>
      <c r="MM92" s="31"/>
      <c r="MN92" s="31"/>
      <c r="MO92" s="31"/>
      <c r="MP92" s="31"/>
      <c r="MQ92" s="31"/>
      <c r="MR92" s="31"/>
      <c r="MS92" s="31"/>
      <c r="MT92" s="31"/>
      <c r="MU92" s="31"/>
      <c r="MV92" s="31"/>
      <c r="MW92" s="31"/>
      <c r="MX92" s="31"/>
      <c r="MY92" s="31"/>
      <c r="MZ92" s="31"/>
      <c r="NA92" s="31"/>
      <c r="NB92" s="31"/>
      <c r="NC92" s="31"/>
      <c r="ND92" s="31"/>
      <c r="NE92" s="31"/>
      <c r="NF92" s="31"/>
      <c r="NG92" s="31"/>
      <c r="NH92" s="31"/>
      <c r="NI92" s="31"/>
      <c r="NJ92" s="31"/>
      <c r="NK92" s="31"/>
      <c r="NL92" s="31"/>
      <c r="NM92" s="31"/>
      <c r="NN92" s="31"/>
      <c r="NO92" s="31"/>
      <c r="NP92" s="31"/>
      <c r="NQ92" s="31"/>
      <c r="NR92" s="31"/>
      <c r="NS92" s="31"/>
      <c r="NT92" s="31"/>
      <c r="NU92" s="31"/>
      <c r="NV92" s="31"/>
      <c r="NW92" s="31"/>
      <c r="NX92" s="31"/>
      <c r="NY92" s="31"/>
      <c r="NZ92" s="31"/>
      <c r="OA92" s="31"/>
      <c r="OB92" s="31"/>
      <c r="OC92" s="31"/>
      <c r="OD92" s="31"/>
      <c r="OE92" s="31"/>
      <c r="OF92" s="31"/>
      <c r="OG92" s="31"/>
      <c r="OH92" s="31"/>
      <c r="OI92" s="31"/>
      <c r="OJ92" s="31"/>
      <c r="OK92" s="31"/>
      <c r="OL92" s="31"/>
      <c r="OM92" s="31"/>
      <c r="ON92" s="31"/>
      <c r="OO92" s="31"/>
      <c r="OP92" s="31"/>
      <c r="OQ92" s="31"/>
      <c r="OR92" s="31"/>
      <c r="OS92" s="31"/>
      <c r="OT92" s="31"/>
      <c r="OU92" s="31"/>
      <c r="OV92" s="31"/>
      <c r="OW92" s="31"/>
      <c r="OX92" s="31"/>
      <c r="OY92" s="31"/>
      <c r="OZ92" s="31"/>
      <c r="PA92" s="31"/>
      <c r="PB92" s="31"/>
      <c r="PC92" s="31"/>
      <c r="PD92" s="31"/>
      <c r="PE92" s="31"/>
      <c r="PF92" s="31"/>
      <c r="PG92" s="31"/>
      <c r="PH92" s="31"/>
      <c r="PI92" s="31"/>
      <c r="PJ92" s="31"/>
      <c r="PK92" s="31"/>
      <c r="PL92" s="31"/>
      <c r="PM92" s="31"/>
      <c r="PN92" s="31"/>
      <c r="PO92" s="31"/>
      <c r="PP92" s="31"/>
      <c r="PQ92" s="31"/>
      <c r="PR92" s="31"/>
      <c r="PS92" s="31"/>
      <c r="PT92" s="31"/>
      <c r="PU92" s="31"/>
      <c r="PV92" s="31"/>
      <c r="PW92" s="31"/>
      <c r="PX92" s="31"/>
      <c r="PY92" s="31"/>
      <c r="PZ92" s="31"/>
      <c r="QA92" s="31"/>
      <c r="QB92" s="31"/>
      <c r="QC92" s="31"/>
      <c r="QD92" s="31"/>
      <c r="QE92" s="31"/>
      <c r="QF92" s="31"/>
      <c r="QG92" s="31"/>
      <c r="QH92" s="31"/>
      <c r="QI92" s="31"/>
      <c r="QJ92" s="31"/>
      <c r="QK92" s="31"/>
      <c r="QL92" s="31"/>
      <c r="QM92" s="31"/>
      <c r="QN92" s="31"/>
      <c r="QO92" s="31"/>
      <c r="QP92" s="31"/>
      <c r="QQ92" s="31"/>
      <c r="QR92" s="31"/>
      <c r="QS92" s="31"/>
      <c r="QT92" s="31"/>
      <c r="QU92" s="31"/>
      <c r="QV92" s="31"/>
      <c r="QW92" s="31"/>
      <c r="QX92" s="31"/>
      <c r="QY92" s="31"/>
      <c r="QZ92" s="31"/>
      <c r="RA92" s="31"/>
      <c r="RB92" s="31"/>
      <c r="RC92" s="31"/>
      <c r="RD92" s="31"/>
      <c r="RE92" s="31"/>
      <c r="RF92" s="31"/>
      <c r="RG92" s="31"/>
      <c r="RH92" s="31"/>
      <c r="RI92" s="31"/>
      <c r="RJ92" s="31"/>
      <c r="RK92" s="31"/>
      <c r="RL92" s="31"/>
      <c r="RM92" s="31"/>
      <c r="RN92" s="31"/>
      <c r="RO92" s="31"/>
      <c r="RP92" s="31"/>
      <c r="RQ92" s="31"/>
      <c r="RR92" s="31"/>
      <c r="RS92" s="31"/>
      <c r="RT92" s="31"/>
      <c r="RU92" s="31"/>
      <c r="RV92" s="31"/>
      <c r="RW92" s="31"/>
      <c r="RX92" s="31"/>
      <c r="RY92" s="31"/>
      <c r="RZ92" s="31"/>
      <c r="SA92" s="31"/>
      <c r="SB92" s="31"/>
      <c r="SC92" s="31"/>
      <c r="SD92" s="31"/>
      <c r="SE92" s="31"/>
      <c r="SF92" s="31"/>
      <c r="SG92" s="31"/>
      <c r="SH92" s="31"/>
      <c r="SI92" s="31"/>
      <c r="SJ92" s="31"/>
      <c r="SK92" s="31"/>
      <c r="SL92" s="31"/>
      <c r="SM92" s="31"/>
      <c r="SN92" s="31"/>
      <c r="SO92" s="31"/>
      <c r="SP92" s="31"/>
      <c r="SQ92" s="31"/>
      <c r="SR92" s="31"/>
      <c r="SS92" s="31"/>
      <c r="ST92" s="31"/>
      <c r="SU92" s="31"/>
      <c r="SV92" s="31"/>
      <c r="SW92" s="31"/>
      <c r="SX92" s="31"/>
      <c r="SY92" s="31"/>
      <c r="SZ92" s="31"/>
      <c r="TA92" s="31"/>
      <c r="TB92" s="31"/>
      <c r="TC92" s="31"/>
      <c r="TD92" s="31"/>
      <c r="TE92" s="31"/>
      <c r="TF92" s="31"/>
      <c r="TG92" s="31"/>
      <c r="TH92" s="31"/>
      <c r="TI92" s="31"/>
      <c r="TJ92" s="31"/>
      <c r="TK92" s="31"/>
      <c r="TL92" s="31"/>
      <c r="TM92" s="31"/>
      <c r="TN92" s="31"/>
      <c r="TO92" s="31"/>
      <c r="TP92" s="31"/>
      <c r="TQ92" s="31"/>
      <c r="TR92" s="31"/>
      <c r="TS92" s="31"/>
      <c r="TT92" s="31"/>
      <c r="TU92" s="31"/>
      <c r="TV92" s="31"/>
      <c r="TW92" s="31"/>
      <c r="TX92" s="31"/>
      <c r="TY92" s="31"/>
      <c r="TZ92" s="31"/>
      <c r="UA92" s="31"/>
      <c r="UB92" s="31"/>
    </row>
    <row r="93" spans="1:548" s="32" customFormat="1" ht="11.25" x14ac:dyDescent="0.2">
      <c r="A93" s="103" t="s">
        <v>309</v>
      </c>
      <c r="B93" s="103" t="s">
        <v>126</v>
      </c>
      <c r="C93" s="148" t="s">
        <v>22</v>
      </c>
      <c r="D93" s="116">
        <v>466089</v>
      </c>
      <c r="E93" s="117">
        <v>466089</v>
      </c>
      <c r="F93" s="118">
        <v>466089</v>
      </c>
      <c r="G93" s="119">
        <v>466089</v>
      </c>
      <c r="H93" s="119">
        <v>466089</v>
      </c>
      <c r="I93" s="117">
        <v>466089</v>
      </c>
      <c r="J93" s="118">
        <v>466089</v>
      </c>
      <c r="K93" s="119">
        <v>466089</v>
      </c>
      <c r="L93" s="118">
        <v>466089</v>
      </c>
      <c r="M93" s="120">
        <v>466089</v>
      </c>
      <c r="N93" s="109">
        <v>466089</v>
      </c>
      <c r="O93" s="109">
        <v>466082</v>
      </c>
      <c r="P93" s="117">
        <f t="shared" si="39"/>
        <v>5593061</v>
      </c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  <c r="IW93" s="31"/>
      <c r="IX93" s="31"/>
      <c r="IY93" s="31"/>
      <c r="IZ93" s="31"/>
      <c r="JA93" s="31"/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  <c r="LL93" s="31"/>
      <c r="LM93" s="31"/>
      <c r="LN93" s="31"/>
      <c r="LO93" s="31"/>
      <c r="LP93" s="31"/>
      <c r="LQ93" s="31"/>
      <c r="LR93" s="31"/>
      <c r="LS93" s="31"/>
      <c r="LT93" s="31"/>
      <c r="LU93" s="31"/>
      <c r="LV93" s="31"/>
      <c r="LW93" s="31"/>
      <c r="LX93" s="31"/>
      <c r="LY93" s="31"/>
      <c r="LZ93" s="31"/>
      <c r="MA93" s="31"/>
      <c r="MB93" s="31"/>
      <c r="MC93" s="31"/>
      <c r="MD93" s="31"/>
      <c r="ME93" s="31"/>
      <c r="MF93" s="31"/>
      <c r="MG93" s="31"/>
      <c r="MH93" s="31"/>
      <c r="MI93" s="31"/>
      <c r="MJ93" s="31"/>
      <c r="MK93" s="31"/>
      <c r="ML93" s="31"/>
      <c r="MM93" s="31"/>
      <c r="MN93" s="31"/>
      <c r="MO93" s="31"/>
      <c r="MP93" s="31"/>
      <c r="MQ93" s="31"/>
      <c r="MR93" s="31"/>
      <c r="MS93" s="31"/>
      <c r="MT93" s="31"/>
      <c r="MU93" s="31"/>
      <c r="MV93" s="31"/>
      <c r="MW93" s="31"/>
      <c r="MX93" s="31"/>
      <c r="MY93" s="31"/>
      <c r="MZ93" s="31"/>
      <c r="NA93" s="31"/>
      <c r="NB93" s="31"/>
      <c r="NC93" s="31"/>
      <c r="ND93" s="31"/>
      <c r="NE93" s="31"/>
      <c r="NF93" s="31"/>
      <c r="NG93" s="31"/>
      <c r="NH93" s="31"/>
      <c r="NI93" s="31"/>
      <c r="NJ93" s="31"/>
      <c r="NK93" s="31"/>
      <c r="NL93" s="31"/>
      <c r="NM93" s="31"/>
      <c r="NN93" s="31"/>
      <c r="NO93" s="31"/>
      <c r="NP93" s="31"/>
      <c r="NQ93" s="31"/>
      <c r="NR93" s="31"/>
      <c r="NS93" s="31"/>
      <c r="NT93" s="31"/>
      <c r="NU93" s="31"/>
      <c r="NV93" s="31"/>
      <c r="NW93" s="31"/>
      <c r="NX93" s="31"/>
      <c r="NY93" s="31"/>
      <c r="NZ93" s="31"/>
      <c r="OA93" s="31"/>
      <c r="OB93" s="31"/>
      <c r="OC93" s="31"/>
      <c r="OD93" s="31"/>
      <c r="OE93" s="31"/>
      <c r="OF93" s="31"/>
      <c r="OG93" s="31"/>
      <c r="OH93" s="31"/>
      <c r="OI93" s="31"/>
      <c r="OJ93" s="31"/>
      <c r="OK93" s="31"/>
      <c r="OL93" s="31"/>
      <c r="OM93" s="31"/>
      <c r="ON93" s="31"/>
      <c r="OO93" s="31"/>
      <c r="OP93" s="31"/>
      <c r="OQ93" s="31"/>
      <c r="OR93" s="31"/>
      <c r="OS93" s="31"/>
      <c r="OT93" s="31"/>
      <c r="OU93" s="31"/>
      <c r="OV93" s="31"/>
      <c r="OW93" s="31"/>
      <c r="OX93" s="31"/>
      <c r="OY93" s="31"/>
      <c r="OZ93" s="31"/>
      <c r="PA93" s="31"/>
      <c r="PB93" s="31"/>
      <c r="PC93" s="31"/>
      <c r="PD93" s="31"/>
      <c r="PE93" s="31"/>
      <c r="PF93" s="31"/>
      <c r="PG93" s="31"/>
      <c r="PH93" s="31"/>
      <c r="PI93" s="31"/>
      <c r="PJ93" s="31"/>
      <c r="PK93" s="31"/>
      <c r="PL93" s="31"/>
      <c r="PM93" s="31"/>
      <c r="PN93" s="31"/>
      <c r="PO93" s="31"/>
      <c r="PP93" s="31"/>
      <c r="PQ93" s="31"/>
      <c r="PR93" s="31"/>
      <c r="PS93" s="31"/>
      <c r="PT93" s="31"/>
      <c r="PU93" s="31"/>
      <c r="PV93" s="31"/>
      <c r="PW93" s="31"/>
      <c r="PX93" s="31"/>
      <c r="PY93" s="31"/>
      <c r="PZ93" s="31"/>
      <c r="QA93" s="31"/>
      <c r="QB93" s="31"/>
      <c r="QC93" s="31"/>
      <c r="QD93" s="31"/>
      <c r="QE93" s="31"/>
      <c r="QF93" s="31"/>
      <c r="QG93" s="31"/>
      <c r="QH93" s="31"/>
      <c r="QI93" s="31"/>
      <c r="QJ93" s="31"/>
      <c r="QK93" s="31"/>
      <c r="QL93" s="31"/>
      <c r="QM93" s="31"/>
      <c r="QN93" s="31"/>
      <c r="QO93" s="31"/>
      <c r="QP93" s="31"/>
      <c r="QQ93" s="31"/>
      <c r="QR93" s="31"/>
      <c r="QS93" s="31"/>
      <c r="QT93" s="31"/>
      <c r="QU93" s="31"/>
      <c r="QV93" s="31"/>
      <c r="QW93" s="31"/>
      <c r="QX93" s="31"/>
      <c r="QY93" s="31"/>
      <c r="QZ93" s="31"/>
      <c r="RA93" s="31"/>
      <c r="RB93" s="31"/>
      <c r="RC93" s="31"/>
      <c r="RD93" s="31"/>
      <c r="RE93" s="31"/>
      <c r="RF93" s="31"/>
      <c r="RG93" s="31"/>
      <c r="RH93" s="31"/>
      <c r="RI93" s="31"/>
      <c r="RJ93" s="31"/>
      <c r="RK93" s="31"/>
      <c r="RL93" s="31"/>
      <c r="RM93" s="31"/>
      <c r="RN93" s="31"/>
      <c r="RO93" s="31"/>
      <c r="RP93" s="31"/>
      <c r="RQ93" s="31"/>
      <c r="RR93" s="31"/>
      <c r="RS93" s="31"/>
      <c r="RT93" s="31"/>
      <c r="RU93" s="31"/>
      <c r="RV93" s="31"/>
      <c r="RW93" s="31"/>
      <c r="RX93" s="31"/>
      <c r="RY93" s="31"/>
      <c r="RZ93" s="31"/>
      <c r="SA93" s="31"/>
      <c r="SB93" s="31"/>
      <c r="SC93" s="31"/>
      <c r="SD93" s="31"/>
      <c r="SE93" s="31"/>
      <c r="SF93" s="31"/>
      <c r="SG93" s="31"/>
      <c r="SH93" s="31"/>
      <c r="SI93" s="31"/>
      <c r="SJ93" s="31"/>
      <c r="SK93" s="31"/>
      <c r="SL93" s="31"/>
      <c r="SM93" s="31"/>
      <c r="SN93" s="31"/>
      <c r="SO93" s="31"/>
      <c r="SP93" s="31"/>
      <c r="SQ93" s="31"/>
      <c r="SR93" s="31"/>
      <c r="SS93" s="31"/>
      <c r="ST93" s="31"/>
      <c r="SU93" s="31"/>
      <c r="SV93" s="31"/>
      <c r="SW93" s="31"/>
      <c r="SX93" s="31"/>
      <c r="SY93" s="31"/>
      <c r="SZ93" s="31"/>
      <c r="TA93" s="31"/>
      <c r="TB93" s="31"/>
      <c r="TC93" s="31"/>
      <c r="TD93" s="31"/>
      <c r="TE93" s="31"/>
      <c r="TF93" s="31"/>
      <c r="TG93" s="31"/>
      <c r="TH93" s="31"/>
      <c r="TI93" s="31"/>
      <c r="TJ93" s="31"/>
      <c r="TK93" s="31"/>
      <c r="TL93" s="31"/>
      <c r="TM93" s="31"/>
      <c r="TN93" s="31"/>
      <c r="TO93" s="31"/>
      <c r="TP93" s="31"/>
      <c r="TQ93" s="31"/>
      <c r="TR93" s="31"/>
      <c r="TS93" s="31"/>
      <c r="TT93" s="31"/>
      <c r="TU93" s="31"/>
      <c r="TV93" s="31"/>
      <c r="TW93" s="31"/>
      <c r="TX93" s="31"/>
      <c r="TY93" s="31"/>
      <c r="TZ93" s="31"/>
      <c r="UA93" s="31"/>
      <c r="UB93" s="31"/>
    </row>
    <row r="94" spans="1:548" s="32" customFormat="1" ht="11.25" x14ac:dyDescent="0.2">
      <c r="A94" s="103" t="s">
        <v>307</v>
      </c>
      <c r="B94" s="103" t="s">
        <v>127</v>
      </c>
      <c r="C94" s="148" t="s">
        <v>29</v>
      </c>
      <c r="D94" s="116">
        <v>11185977</v>
      </c>
      <c r="E94" s="117">
        <v>11185977</v>
      </c>
      <c r="F94" s="118">
        <v>11185977</v>
      </c>
      <c r="G94" s="119">
        <v>11185977</v>
      </c>
      <c r="H94" s="119">
        <v>11185977</v>
      </c>
      <c r="I94" s="117">
        <v>11185977</v>
      </c>
      <c r="J94" s="118">
        <v>11185977</v>
      </c>
      <c r="K94" s="119">
        <v>11185977</v>
      </c>
      <c r="L94" s="118">
        <v>11185977</v>
      </c>
      <c r="M94" s="120">
        <v>11185977</v>
      </c>
      <c r="N94" s="109">
        <v>11185977</v>
      </c>
      <c r="O94" s="109">
        <v>11185969</v>
      </c>
      <c r="P94" s="117">
        <f t="shared" si="39"/>
        <v>134231716</v>
      </c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  <c r="IW94" s="31"/>
      <c r="IX94" s="31"/>
      <c r="IY94" s="31"/>
      <c r="IZ94" s="31"/>
      <c r="JA94" s="31"/>
      <c r="JB94" s="31"/>
      <c r="JC94" s="31"/>
      <c r="JD94" s="31"/>
      <c r="JE94" s="31"/>
      <c r="JF94" s="31"/>
      <c r="JG94" s="31"/>
      <c r="JH94" s="31"/>
      <c r="JI94" s="31"/>
      <c r="JJ94" s="31"/>
      <c r="JK94" s="31"/>
      <c r="JL94" s="31"/>
      <c r="JM94" s="31"/>
      <c r="JN94" s="31"/>
      <c r="JO94" s="31"/>
      <c r="JP94" s="31"/>
      <c r="JQ94" s="31"/>
      <c r="JR94" s="31"/>
      <c r="JS94" s="31"/>
      <c r="JT94" s="31"/>
      <c r="JU94" s="31"/>
      <c r="JV94" s="31"/>
      <c r="JW94" s="31"/>
      <c r="JX94" s="31"/>
      <c r="JY94" s="31"/>
      <c r="JZ94" s="31"/>
      <c r="KA94" s="31"/>
      <c r="KB94" s="31"/>
      <c r="KC94" s="31"/>
      <c r="KD94" s="31"/>
      <c r="KE94" s="31"/>
      <c r="KF94" s="31"/>
      <c r="KG94" s="31"/>
      <c r="KH94" s="31"/>
      <c r="KI94" s="31"/>
      <c r="KJ94" s="31"/>
      <c r="KK94" s="31"/>
      <c r="KL94" s="31"/>
      <c r="KM94" s="31"/>
      <c r="KN94" s="31"/>
      <c r="KO94" s="31"/>
      <c r="KP94" s="31"/>
      <c r="KQ94" s="31"/>
      <c r="KR94" s="31"/>
      <c r="KS94" s="31"/>
      <c r="KT94" s="31"/>
      <c r="KU94" s="31"/>
      <c r="KV94" s="31"/>
      <c r="KW94" s="31"/>
      <c r="KX94" s="31"/>
      <c r="KY94" s="31"/>
      <c r="KZ94" s="31"/>
      <c r="LA94" s="31"/>
      <c r="LB94" s="31"/>
      <c r="LC94" s="31"/>
      <c r="LD94" s="31"/>
      <c r="LE94" s="31"/>
      <c r="LF94" s="31"/>
      <c r="LG94" s="31"/>
      <c r="LH94" s="31"/>
      <c r="LI94" s="31"/>
      <c r="LJ94" s="31"/>
      <c r="LK94" s="31"/>
      <c r="LL94" s="31"/>
      <c r="LM94" s="31"/>
      <c r="LN94" s="31"/>
      <c r="LO94" s="31"/>
      <c r="LP94" s="31"/>
      <c r="LQ94" s="31"/>
      <c r="LR94" s="31"/>
      <c r="LS94" s="31"/>
      <c r="LT94" s="31"/>
      <c r="LU94" s="31"/>
      <c r="LV94" s="31"/>
      <c r="LW94" s="31"/>
      <c r="LX94" s="31"/>
      <c r="LY94" s="31"/>
      <c r="LZ94" s="31"/>
      <c r="MA94" s="31"/>
      <c r="MB94" s="31"/>
      <c r="MC94" s="31"/>
      <c r="MD94" s="31"/>
      <c r="ME94" s="31"/>
      <c r="MF94" s="31"/>
      <c r="MG94" s="31"/>
      <c r="MH94" s="31"/>
      <c r="MI94" s="31"/>
      <c r="MJ94" s="31"/>
      <c r="MK94" s="31"/>
      <c r="ML94" s="31"/>
      <c r="MM94" s="31"/>
      <c r="MN94" s="31"/>
      <c r="MO94" s="31"/>
      <c r="MP94" s="31"/>
      <c r="MQ94" s="31"/>
      <c r="MR94" s="31"/>
      <c r="MS94" s="31"/>
      <c r="MT94" s="31"/>
      <c r="MU94" s="31"/>
      <c r="MV94" s="31"/>
      <c r="MW94" s="31"/>
      <c r="MX94" s="31"/>
      <c r="MY94" s="31"/>
      <c r="MZ94" s="31"/>
      <c r="NA94" s="31"/>
      <c r="NB94" s="31"/>
      <c r="NC94" s="31"/>
      <c r="ND94" s="31"/>
      <c r="NE94" s="31"/>
      <c r="NF94" s="31"/>
      <c r="NG94" s="31"/>
      <c r="NH94" s="31"/>
      <c r="NI94" s="31"/>
      <c r="NJ94" s="31"/>
      <c r="NK94" s="31"/>
      <c r="NL94" s="31"/>
      <c r="NM94" s="31"/>
      <c r="NN94" s="31"/>
      <c r="NO94" s="31"/>
      <c r="NP94" s="31"/>
      <c r="NQ94" s="31"/>
      <c r="NR94" s="31"/>
      <c r="NS94" s="31"/>
      <c r="NT94" s="31"/>
      <c r="NU94" s="31"/>
      <c r="NV94" s="31"/>
      <c r="NW94" s="31"/>
      <c r="NX94" s="31"/>
      <c r="NY94" s="31"/>
      <c r="NZ94" s="31"/>
      <c r="OA94" s="31"/>
      <c r="OB94" s="31"/>
      <c r="OC94" s="31"/>
      <c r="OD94" s="31"/>
      <c r="OE94" s="31"/>
      <c r="OF94" s="31"/>
      <c r="OG94" s="31"/>
      <c r="OH94" s="31"/>
      <c r="OI94" s="31"/>
      <c r="OJ94" s="31"/>
      <c r="OK94" s="31"/>
      <c r="OL94" s="31"/>
      <c r="OM94" s="31"/>
      <c r="ON94" s="31"/>
      <c r="OO94" s="31"/>
      <c r="OP94" s="31"/>
      <c r="OQ94" s="31"/>
      <c r="OR94" s="31"/>
      <c r="OS94" s="31"/>
      <c r="OT94" s="31"/>
      <c r="OU94" s="31"/>
      <c r="OV94" s="31"/>
      <c r="OW94" s="31"/>
      <c r="OX94" s="31"/>
      <c r="OY94" s="31"/>
      <c r="OZ94" s="31"/>
      <c r="PA94" s="31"/>
      <c r="PB94" s="31"/>
      <c r="PC94" s="31"/>
      <c r="PD94" s="31"/>
      <c r="PE94" s="31"/>
      <c r="PF94" s="31"/>
      <c r="PG94" s="31"/>
      <c r="PH94" s="31"/>
      <c r="PI94" s="31"/>
      <c r="PJ94" s="31"/>
      <c r="PK94" s="31"/>
      <c r="PL94" s="31"/>
      <c r="PM94" s="31"/>
      <c r="PN94" s="31"/>
      <c r="PO94" s="31"/>
      <c r="PP94" s="31"/>
      <c r="PQ94" s="31"/>
      <c r="PR94" s="31"/>
      <c r="PS94" s="31"/>
      <c r="PT94" s="31"/>
      <c r="PU94" s="31"/>
      <c r="PV94" s="31"/>
      <c r="PW94" s="31"/>
      <c r="PX94" s="31"/>
      <c r="PY94" s="31"/>
      <c r="PZ94" s="31"/>
      <c r="QA94" s="31"/>
      <c r="QB94" s="31"/>
      <c r="QC94" s="31"/>
      <c r="QD94" s="31"/>
      <c r="QE94" s="31"/>
      <c r="QF94" s="31"/>
      <c r="QG94" s="31"/>
      <c r="QH94" s="31"/>
      <c r="QI94" s="31"/>
      <c r="QJ94" s="31"/>
      <c r="QK94" s="31"/>
      <c r="QL94" s="31"/>
      <c r="QM94" s="31"/>
      <c r="QN94" s="31"/>
      <c r="QO94" s="31"/>
      <c r="QP94" s="31"/>
      <c r="QQ94" s="31"/>
      <c r="QR94" s="31"/>
      <c r="QS94" s="31"/>
      <c r="QT94" s="31"/>
      <c r="QU94" s="31"/>
      <c r="QV94" s="31"/>
      <c r="QW94" s="31"/>
      <c r="QX94" s="31"/>
      <c r="QY94" s="31"/>
      <c r="QZ94" s="31"/>
      <c r="RA94" s="31"/>
      <c r="RB94" s="31"/>
      <c r="RC94" s="31"/>
      <c r="RD94" s="31"/>
      <c r="RE94" s="31"/>
      <c r="RF94" s="31"/>
      <c r="RG94" s="31"/>
      <c r="RH94" s="31"/>
      <c r="RI94" s="31"/>
      <c r="RJ94" s="31"/>
      <c r="RK94" s="31"/>
      <c r="RL94" s="31"/>
      <c r="RM94" s="31"/>
      <c r="RN94" s="31"/>
      <c r="RO94" s="31"/>
      <c r="RP94" s="31"/>
      <c r="RQ94" s="31"/>
      <c r="RR94" s="31"/>
      <c r="RS94" s="31"/>
      <c r="RT94" s="31"/>
      <c r="RU94" s="31"/>
      <c r="RV94" s="31"/>
      <c r="RW94" s="31"/>
      <c r="RX94" s="31"/>
      <c r="RY94" s="31"/>
      <c r="RZ94" s="31"/>
      <c r="SA94" s="31"/>
      <c r="SB94" s="31"/>
      <c r="SC94" s="31"/>
      <c r="SD94" s="31"/>
      <c r="SE94" s="31"/>
      <c r="SF94" s="31"/>
      <c r="SG94" s="31"/>
      <c r="SH94" s="31"/>
      <c r="SI94" s="31"/>
      <c r="SJ94" s="31"/>
      <c r="SK94" s="31"/>
      <c r="SL94" s="31"/>
      <c r="SM94" s="31"/>
      <c r="SN94" s="31"/>
      <c r="SO94" s="31"/>
      <c r="SP94" s="31"/>
      <c r="SQ94" s="31"/>
      <c r="SR94" s="31"/>
      <c r="SS94" s="31"/>
      <c r="ST94" s="31"/>
      <c r="SU94" s="31"/>
      <c r="SV94" s="31"/>
      <c r="SW94" s="31"/>
      <c r="SX94" s="31"/>
      <c r="SY94" s="31"/>
      <c r="SZ94" s="31"/>
      <c r="TA94" s="31"/>
      <c r="TB94" s="31"/>
      <c r="TC94" s="31"/>
      <c r="TD94" s="31"/>
      <c r="TE94" s="31"/>
      <c r="TF94" s="31"/>
      <c r="TG94" s="31"/>
      <c r="TH94" s="31"/>
      <c r="TI94" s="31"/>
      <c r="TJ94" s="31"/>
      <c r="TK94" s="31"/>
      <c r="TL94" s="31"/>
      <c r="TM94" s="31"/>
      <c r="TN94" s="31"/>
      <c r="TO94" s="31"/>
      <c r="TP94" s="31"/>
      <c r="TQ94" s="31"/>
      <c r="TR94" s="31"/>
      <c r="TS94" s="31"/>
      <c r="TT94" s="31"/>
      <c r="TU94" s="31"/>
      <c r="TV94" s="31"/>
      <c r="TW94" s="31"/>
      <c r="TX94" s="31"/>
      <c r="TY94" s="31"/>
      <c r="TZ94" s="31"/>
      <c r="UA94" s="31"/>
      <c r="UB94" s="31"/>
    </row>
    <row r="95" spans="1:548" s="31" customFormat="1" ht="11.25" x14ac:dyDescent="0.2">
      <c r="A95" s="103" t="s">
        <v>308</v>
      </c>
      <c r="B95" s="103" t="s">
        <v>128</v>
      </c>
      <c r="C95" s="148" t="s">
        <v>31</v>
      </c>
      <c r="D95" s="116">
        <v>2327050</v>
      </c>
      <c r="E95" s="117">
        <v>2327050</v>
      </c>
      <c r="F95" s="118">
        <v>2327050</v>
      </c>
      <c r="G95" s="119">
        <v>2327050</v>
      </c>
      <c r="H95" s="119">
        <v>2327050</v>
      </c>
      <c r="I95" s="117">
        <v>2327050</v>
      </c>
      <c r="J95" s="118">
        <v>2327050</v>
      </c>
      <c r="K95" s="119">
        <v>2327050</v>
      </c>
      <c r="L95" s="118">
        <v>2327050</v>
      </c>
      <c r="M95" s="120">
        <v>2327050</v>
      </c>
      <c r="N95" s="109">
        <v>2327050</v>
      </c>
      <c r="O95" s="109">
        <v>2327054</v>
      </c>
      <c r="P95" s="117">
        <f t="shared" si="39"/>
        <v>27924604</v>
      </c>
    </row>
    <row r="96" spans="1:548" s="31" customFormat="1" ht="11.25" x14ac:dyDescent="0.2">
      <c r="A96" s="103" t="s">
        <v>309</v>
      </c>
      <c r="B96" s="103" t="s">
        <v>129</v>
      </c>
      <c r="C96" s="148" t="s">
        <v>30</v>
      </c>
      <c r="D96" s="116">
        <v>447106</v>
      </c>
      <c r="E96" s="117">
        <v>447106</v>
      </c>
      <c r="F96" s="118">
        <v>447106</v>
      </c>
      <c r="G96" s="119">
        <v>447106</v>
      </c>
      <c r="H96" s="119">
        <v>447106</v>
      </c>
      <c r="I96" s="117">
        <v>447106</v>
      </c>
      <c r="J96" s="118">
        <v>447106</v>
      </c>
      <c r="K96" s="119">
        <v>447106</v>
      </c>
      <c r="L96" s="118">
        <v>447106</v>
      </c>
      <c r="M96" s="120">
        <v>447106</v>
      </c>
      <c r="N96" s="109">
        <v>447106</v>
      </c>
      <c r="O96" s="109">
        <v>447109</v>
      </c>
      <c r="P96" s="117">
        <f t="shared" si="39"/>
        <v>5365275</v>
      </c>
    </row>
    <row r="97" spans="1:548" s="77" customFormat="1" ht="11.25" x14ac:dyDescent="0.2">
      <c r="A97" s="140"/>
      <c r="B97" s="140"/>
      <c r="C97" s="150" t="s">
        <v>191</v>
      </c>
      <c r="D97" s="116">
        <f t="shared" ref="D97:I97" si="47">SUM(D98:D99)</f>
        <v>32625833</v>
      </c>
      <c r="E97" s="117">
        <f t="shared" si="47"/>
        <v>22388595</v>
      </c>
      <c r="F97" s="118">
        <f t="shared" si="47"/>
        <v>21717655</v>
      </c>
      <c r="G97" s="119">
        <f t="shared" si="47"/>
        <v>21313158</v>
      </c>
      <c r="H97" s="119">
        <f t="shared" si="47"/>
        <v>22344660</v>
      </c>
      <c r="I97" s="117">
        <f t="shared" si="47"/>
        <v>21259115</v>
      </c>
      <c r="J97" s="118">
        <f>SUM(J98:J99)</f>
        <v>22137035</v>
      </c>
      <c r="K97" s="119">
        <f>SUM(K98:K99)</f>
        <v>21181447</v>
      </c>
      <c r="L97" s="118">
        <f>SUM(L98:L99)</f>
        <v>22369847</v>
      </c>
      <c r="M97" s="120">
        <f>SUM(M98:M99)</f>
        <v>21151456</v>
      </c>
      <c r="N97" s="109">
        <f>SUM(N98:N99)</f>
        <v>30629213</v>
      </c>
      <c r="O97" s="109">
        <f t="shared" ref="O97" si="48">SUM(O98:O99)</f>
        <v>33965565</v>
      </c>
      <c r="P97" s="109">
        <f t="shared" si="39"/>
        <v>293083579</v>
      </c>
    </row>
    <row r="98" spans="1:548" s="31" customFormat="1" ht="11.25" x14ac:dyDescent="0.2">
      <c r="A98" s="103" t="s">
        <v>310</v>
      </c>
      <c r="B98" s="103" t="s">
        <v>130</v>
      </c>
      <c r="C98" s="79" t="s">
        <v>261</v>
      </c>
      <c r="D98" s="116">
        <v>21233655</v>
      </c>
      <c r="E98" s="117">
        <v>15055551</v>
      </c>
      <c r="F98" s="118">
        <v>15055551</v>
      </c>
      <c r="G98" s="119">
        <v>15055551</v>
      </c>
      <c r="H98" s="119">
        <v>15055551</v>
      </c>
      <c r="I98" s="117">
        <v>15055551</v>
      </c>
      <c r="J98" s="118">
        <v>14338618</v>
      </c>
      <c r="K98" s="119">
        <v>14461656</v>
      </c>
      <c r="L98" s="118">
        <v>14338618</v>
      </c>
      <c r="M98" s="120">
        <v>14338618</v>
      </c>
      <c r="N98" s="109">
        <v>22013107</v>
      </c>
      <c r="O98" s="109">
        <v>28742029</v>
      </c>
      <c r="P98" s="117">
        <f t="shared" si="39"/>
        <v>204744056</v>
      </c>
    </row>
    <row r="99" spans="1:548" s="31" customFormat="1" ht="11.25" x14ac:dyDescent="0.2">
      <c r="A99" s="103" t="s">
        <v>311</v>
      </c>
      <c r="B99" s="103" t="s">
        <v>131</v>
      </c>
      <c r="C99" s="79" t="s">
        <v>262</v>
      </c>
      <c r="D99" s="116">
        <v>11392178</v>
      </c>
      <c r="E99" s="117">
        <v>7333044</v>
      </c>
      <c r="F99" s="118">
        <v>6662104</v>
      </c>
      <c r="G99" s="119">
        <v>6257607</v>
      </c>
      <c r="H99" s="119">
        <v>7289109</v>
      </c>
      <c r="I99" s="117">
        <v>6203564</v>
      </c>
      <c r="J99" s="118">
        <v>7798417</v>
      </c>
      <c r="K99" s="119">
        <v>6719791</v>
      </c>
      <c r="L99" s="118">
        <v>8031229</v>
      </c>
      <c r="M99" s="120">
        <v>6812838</v>
      </c>
      <c r="N99" s="109">
        <v>8616106</v>
      </c>
      <c r="O99" s="109">
        <v>5223536</v>
      </c>
      <c r="P99" s="117">
        <f t="shared" si="39"/>
        <v>88339523</v>
      </c>
    </row>
    <row r="100" spans="1:548" s="31" customFormat="1" ht="11.25" x14ac:dyDescent="0.2">
      <c r="A100" s="103" t="s">
        <v>312</v>
      </c>
      <c r="B100" s="103" t="s">
        <v>132</v>
      </c>
      <c r="C100" s="148" t="s">
        <v>192</v>
      </c>
      <c r="D100" s="116">
        <v>23791619</v>
      </c>
      <c r="E100" s="117">
        <v>23791619</v>
      </c>
      <c r="F100" s="118">
        <v>23791619</v>
      </c>
      <c r="G100" s="119">
        <v>23791619</v>
      </c>
      <c r="H100" s="119">
        <v>23791619</v>
      </c>
      <c r="I100" s="117">
        <v>23791619</v>
      </c>
      <c r="J100" s="118">
        <v>23791619</v>
      </c>
      <c r="K100" s="119">
        <v>23791619</v>
      </c>
      <c r="L100" s="118">
        <v>23791619</v>
      </c>
      <c r="M100" s="120">
        <v>23791612</v>
      </c>
      <c r="N100" s="109">
        <v>0</v>
      </c>
      <c r="O100" s="109">
        <v>-683453</v>
      </c>
      <c r="P100" s="117">
        <f t="shared" si="39"/>
        <v>237232730</v>
      </c>
    </row>
    <row r="101" spans="1:548" s="31" customFormat="1" ht="11.25" x14ac:dyDescent="0.2">
      <c r="A101" s="103" t="s">
        <v>313</v>
      </c>
      <c r="B101" s="103" t="s">
        <v>133</v>
      </c>
      <c r="C101" s="148" t="s">
        <v>193</v>
      </c>
      <c r="D101" s="116">
        <v>103570999</v>
      </c>
      <c r="E101" s="117">
        <v>104865138</v>
      </c>
      <c r="F101" s="118">
        <v>104218066</v>
      </c>
      <c r="G101" s="119">
        <v>104218066</v>
      </c>
      <c r="H101" s="119">
        <v>104218066</v>
      </c>
      <c r="I101" s="117">
        <v>104218066</v>
      </c>
      <c r="J101" s="118">
        <v>104218066</v>
      </c>
      <c r="K101" s="119">
        <v>104218066</v>
      </c>
      <c r="L101" s="118">
        <v>104218066</v>
      </c>
      <c r="M101" s="120">
        <v>104218066</v>
      </c>
      <c r="N101" s="109">
        <v>104218066</v>
      </c>
      <c r="O101" s="109">
        <v>104218066</v>
      </c>
      <c r="P101" s="117">
        <f t="shared" si="39"/>
        <v>1250616797</v>
      </c>
    </row>
    <row r="102" spans="1:548" s="55" customFormat="1" ht="11.25" x14ac:dyDescent="0.2">
      <c r="A102" s="75"/>
      <c r="B102" s="75"/>
      <c r="C102" s="34" t="s">
        <v>286</v>
      </c>
      <c r="D102" s="69">
        <f t="shared" ref="D102:N102" si="49">SUM(D103+D120+D147+D170+D176+D179+D181+D186+D189)</f>
        <v>17540201</v>
      </c>
      <c r="E102" s="70">
        <f t="shared" si="49"/>
        <v>305147344</v>
      </c>
      <c r="F102" s="71">
        <f t="shared" si="49"/>
        <v>656421125</v>
      </c>
      <c r="G102" s="72">
        <f t="shared" si="49"/>
        <v>474575337</v>
      </c>
      <c r="H102" s="72">
        <f t="shared" si="49"/>
        <v>221781550</v>
      </c>
      <c r="I102" s="70">
        <f t="shared" si="49"/>
        <v>694457344</v>
      </c>
      <c r="J102" s="71">
        <f t="shared" si="49"/>
        <v>430405346</v>
      </c>
      <c r="K102" s="72">
        <f t="shared" si="49"/>
        <v>308472005</v>
      </c>
      <c r="L102" s="71">
        <f t="shared" si="49"/>
        <v>311725725</v>
      </c>
      <c r="M102" s="73">
        <f t="shared" si="49"/>
        <v>378019530</v>
      </c>
      <c r="N102" s="74">
        <f t="shared" si="49"/>
        <v>964723234.30999994</v>
      </c>
      <c r="O102" s="74">
        <f>SUM(O103+O120+O147+O170+O176+O179+O181+O184+O186+O189)</f>
        <v>522772365</v>
      </c>
      <c r="P102" s="70">
        <f t="shared" si="39"/>
        <v>5286041106.3099995</v>
      </c>
      <c r="Q102" s="31"/>
    </row>
    <row r="103" spans="1:548" s="31" customFormat="1" ht="11.25" x14ac:dyDescent="0.2">
      <c r="A103" s="103"/>
      <c r="B103" s="103"/>
      <c r="C103" s="151" t="s">
        <v>45</v>
      </c>
      <c r="D103" s="116">
        <f>SUM(D104:D119)</f>
        <v>1902976</v>
      </c>
      <c r="E103" s="117">
        <f t="shared" ref="E103:J103" si="50">SUM(E104:E119)</f>
        <v>0</v>
      </c>
      <c r="F103" s="118">
        <f t="shared" si="50"/>
        <v>0</v>
      </c>
      <c r="G103" s="119">
        <f t="shared" si="50"/>
        <v>0</v>
      </c>
      <c r="H103" s="119">
        <f t="shared" si="50"/>
        <v>0</v>
      </c>
      <c r="I103" s="117">
        <f t="shared" si="50"/>
        <v>0</v>
      </c>
      <c r="J103" s="118">
        <f t="shared" si="50"/>
        <v>19248168</v>
      </c>
      <c r="K103" s="119">
        <f>SUM(K104:K119)</f>
        <v>15767240</v>
      </c>
      <c r="L103" s="118">
        <f>SUM(L104:L119)</f>
        <v>4296342</v>
      </c>
      <c r="M103" s="120">
        <f>SUM(M104:M119)</f>
        <v>3910216</v>
      </c>
      <c r="N103" s="109">
        <f>SUM(N104:N119)</f>
        <v>2280588.31</v>
      </c>
      <c r="O103" s="109">
        <f>SUM(O104:O119)</f>
        <v>8167767</v>
      </c>
      <c r="P103" s="117">
        <f t="shared" si="39"/>
        <v>55573297.310000002</v>
      </c>
    </row>
    <row r="104" spans="1:548" s="31" customFormat="1" ht="11.25" x14ac:dyDescent="0.2">
      <c r="A104" s="103" t="s">
        <v>407</v>
      </c>
      <c r="B104" s="103" t="s">
        <v>134</v>
      </c>
      <c r="C104" s="150" t="s">
        <v>46</v>
      </c>
      <c r="D104" s="116">
        <v>547928</v>
      </c>
      <c r="E104" s="117">
        <v>0</v>
      </c>
      <c r="F104" s="118">
        <v>0</v>
      </c>
      <c r="G104" s="119">
        <v>0</v>
      </c>
      <c r="H104" s="119">
        <v>0</v>
      </c>
      <c r="I104" s="117">
        <v>0</v>
      </c>
      <c r="J104" s="118">
        <v>0</v>
      </c>
      <c r="K104" s="119"/>
      <c r="L104" s="118">
        <v>0</v>
      </c>
      <c r="M104" s="120">
        <v>0</v>
      </c>
      <c r="N104" s="109">
        <v>0</v>
      </c>
      <c r="O104" s="109">
        <v>0</v>
      </c>
      <c r="P104" s="117">
        <f t="shared" si="39"/>
        <v>547928</v>
      </c>
    </row>
    <row r="105" spans="1:548" s="31" customFormat="1" ht="11.25" x14ac:dyDescent="0.2">
      <c r="A105" s="103" t="s">
        <v>408</v>
      </c>
      <c r="B105" s="103" t="s">
        <v>135</v>
      </c>
      <c r="C105" s="150" t="s">
        <v>47</v>
      </c>
      <c r="D105" s="116">
        <v>106442</v>
      </c>
      <c r="E105" s="117">
        <v>0</v>
      </c>
      <c r="F105" s="118">
        <v>0</v>
      </c>
      <c r="G105" s="119">
        <v>0</v>
      </c>
      <c r="H105" s="119">
        <v>0</v>
      </c>
      <c r="I105" s="117">
        <v>0</v>
      </c>
      <c r="J105" s="118">
        <v>0</v>
      </c>
      <c r="K105" s="119">
        <v>0</v>
      </c>
      <c r="L105" s="118">
        <v>0</v>
      </c>
      <c r="M105" s="120">
        <v>0</v>
      </c>
      <c r="N105" s="109">
        <v>0</v>
      </c>
      <c r="O105" s="109">
        <v>0</v>
      </c>
      <c r="P105" s="117">
        <f t="shared" si="39"/>
        <v>106442</v>
      </c>
    </row>
    <row r="106" spans="1:548" s="31" customFormat="1" ht="11.25" x14ac:dyDescent="0.2">
      <c r="A106" s="103" t="s">
        <v>409</v>
      </c>
      <c r="B106" s="103" t="s">
        <v>136</v>
      </c>
      <c r="C106" s="150" t="s">
        <v>35</v>
      </c>
      <c r="D106" s="116">
        <v>216320</v>
      </c>
      <c r="E106" s="117">
        <v>0</v>
      </c>
      <c r="F106" s="118">
        <v>0</v>
      </c>
      <c r="G106" s="119">
        <v>0</v>
      </c>
      <c r="H106" s="119">
        <v>0</v>
      </c>
      <c r="I106" s="117">
        <v>0</v>
      </c>
      <c r="J106" s="118">
        <v>0</v>
      </c>
      <c r="K106" s="119">
        <v>0</v>
      </c>
      <c r="L106" s="118">
        <v>0</v>
      </c>
      <c r="M106" s="120">
        <v>0</v>
      </c>
      <c r="N106" s="109">
        <v>0</v>
      </c>
      <c r="O106" s="109">
        <v>0</v>
      </c>
      <c r="P106" s="117">
        <f t="shared" si="39"/>
        <v>216320</v>
      </c>
    </row>
    <row r="107" spans="1:548" s="31" customFormat="1" ht="11.25" x14ac:dyDescent="0.2">
      <c r="A107" s="103" t="s">
        <v>410</v>
      </c>
      <c r="B107" s="103" t="s">
        <v>137</v>
      </c>
      <c r="C107" s="150" t="s">
        <v>36</v>
      </c>
      <c r="D107" s="116">
        <v>296920</v>
      </c>
      <c r="E107" s="117">
        <v>0</v>
      </c>
      <c r="F107" s="118">
        <v>0</v>
      </c>
      <c r="G107" s="119">
        <v>0</v>
      </c>
      <c r="H107" s="119">
        <v>0</v>
      </c>
      <c r="I107" s="117">
        <v>0</v>
      </c>
      <c r="J107" s="118">
        <v>0</v>
      </c>
      <c r="K107" s="119">
        <v>0</v>
      </c>
      <c r="L107" s="118">
        <v>0</v>
      </c>
      <c r="M107" s="120">
        <v>0</v>
      </c>
      <c r="N107" s="109">
        <v>0</v>
      </c>
      <c r="O107" s="109">
        <v>0</v>
      </c>
      <c r="P107" s="117">
        <f t="shared" si="39"/>
        <v>296920</v>
      </c>
    </row>
    <row r="108" spans="1:548" s="31" customFormat="1" ht="11.25" x14ac:dyDescent="0.2">
      <c r="A108" s="103" t="s">
        <v>411</v>
      </c>
      <c r="B108" s="103" t="s">
        <v>138</v>
      </c>
      <c r="C108" s="150" t="s">
        <v>39</v>
      </c>
      <c r="D108" s="116">
        <v>121505</v>
      </c>
      <c r="E108" s="117">
        <v>0</v>
      </c>
      <c r="F108" s="118">
        <v>0</v>
      </c>
      <c r="G108" s="119">
        <v>0</v>
      </c>
      <c r="H108" s="119">
        <v>0</v>
      </c>
      <c r="I108" s="117">
        <v>0</v>
      </c>
      <c r="J108" s="118">
        <v>0</v>
      </c>
      <c r="K108" s="119">
        <v>0</v>
      </c>
      <c r="L108" s="118">
        <v>0</v>
      </c>
      <c r="M108" s="120">
        <v>0</v>
      </c>
      <c r="N108" s="109">
        <v>0</v>
      </c>
      <c r="O108" s="109"/>
      <c r="P108" s="117">
        <f t="shared" si="39"/>
        <v>121505</v>
      </c>
    </row>
    <row r="109" spans="1:548" s="31" customFormat="1" ht="11.25" x14ac:dyDescent="0.2">
      <c r="A109" s="103" t="s">
        <v>412</v>
      </c>
      <c r="B109" s="103" t="s">
        <v>139</v>
      </c>
      <c r="C109" s="150" t="s">
        <v>40</v>
      </c>
      <c r="D109" s="116">
        <v>190336</v>
      </c>
      <c r="E109" s="117">
        <v>0</v>
      </c>
      <c r="F109" s="118">
        <v>0</v>
      </c>
      <c r="G109" s="119">
        <v>0</v>
      </c>
      <c r="H109" s="119">
        <v>0</v>
      </c>
      <c r="I109" s="117">
        <v>0</v>
      </c>
      <c r="J109" s="118">
        <v>0</v>
      </c>
      <c r="K109" s="119">
        <v>0</v>
      </c>
      <c r="L109" s="118">
        <v>0</v>
      </c>
      <c r="M109" s="120">
        <v>0</v>
      </c>
      <c r="N109" s="109">
        <v>0</v>
      </c>
      <c r="O109" s="109">
        <v>0</v>
      </c>
      <c r="P109" s="117">
        <f t="shared" si="39"/>
        <v>190336</v>
      </c>
    </row>
    <row r="110" spans="1:548" s="31" customFormat="1" ht="11.25" x14ac:dyDescent="0.2">
      <c r="A110" s="103" t="s">
        <v>413</v>
      </c>
      <c r="B110" s="103" t="s">
        <v>198</v>
      </c>
      <c r="C110" s="150" t="s">
        <v>199</v>
      </c>
      <c r="D110" s="116">
        <v>0</v>
      </c>
      <c r="E110" s="117">
        <v>0</v>
      </c>
      <c r="F110" s="118">
        <v>0</v>
      </c>
      <c r="G110" s="119">
        <v>0</v>
      </c>
      <c r="H110" s="119">
        <v>0</v>
      </c>
      <c r="I110" s="117">
        <v>0</v>
      </c>
      <c r="J110" s="118">
        <v>0</v>
      </c>
      <c r="K110" s="119">
        <v>0</v>
      </c>
      <c r="L110" s="118">
        <v>0</v>
      </c>
      <c r="M110" s="120">
        <v>0</v>
      </c>
      <c r="N110" s="109">
        <v>0</v>
      </c>
      <c r="O110" s="109">
        <v>0</v>
      </c>
      <c r="P110" s="117">
        <f t="shared" si="39"/>
        <v>0</v>
      </c>
    </row>
    <row r="111" spans="1:548" s="31" customFormat="1" ht="11.25" x14ac:dyDescent="0.2">
      <c r="A111" s="103" t="s">
        <v>414</v>
      </c>
      <c r="B111" s="103" t="s">
        <v>140</v>
      </c>
      <c r="C111" s="150" t="s">
        <v>37</v>
      </c>
      <c r="D111" s="116">
        <v>423525</v>
      </c>
      <c r="E111" s="117">
        <v>0</v>
      </c>
      <c r="F111" s="118">
        <v>0</v>
      </c>
      <c r="G111" s="119">
        <v>0</v>
      </c>
      <c r="H111" s="119">
        <v>0</v>
      </c>
      <c r="I111" s="117">
        <v>0</v>
      </c>
      <c r="J111" s="118">
        <v>0</v>
      </c>
      <c r="K111" s="119">
        <v>0</v>
      </c>
      <c r="L111" s="118">
        <v>0</v>
      </c>
      <c r="M111" s="120">
        <v>0</v>
      </c>
      <c r="N111" s="109">
        <v>0</v>
      </c>
      <c r="O111" s="109">
        <v>0</v>
      </c>
      <c r="P111" s="117">
        <f t="shared" si="39"/>
        <v>423525</v>
      </c>
    </row>
    <row r="112" spans="1:548" s="153" customFormat="1" ht="11.25" x14ac:dyDescent="0.2">
      <c r="A112" s="103" t="s">
        <v>388</v>
      </c>
      <c r="B112" s="103" t="s">
        <v>134</v>
      </c>
      <c r="C112" s="150" t="s">
        <v>46</v>
      </c>
      <c r="D112" s="116">
        <v>0</v>
      </c>
      <c r="E112" s="117">
        <v>0</v>
      </c>
      <c r="F112" s="118">
        <v>0</v>
      </c>
      <c r="G112" s="119">
        <v>0</v>
      </c>
      <c r="H112" s="119">
        <v>0</v>
      </c>
      <c r="I112" s="117">
        <v>0</v>
      </c>
      <c r="J112" s="118">
        <v>0</v>
      </c>
      <c r="K112" s="119">
        <v>10784916</v>
      </c>
      <c r="L112" s="118">
        <v>1500903</v>
      </c>
      <c r="M112" s="120">
        <v>1500176</v>
      </c>
      <c r="N112" s="109">
        <v>897108</v>
      </c>
      <c r="O112" s="109">
        <v>3047022</v>
      </c>
      <c r="P112" s="117">
        <f t="shared" si="39"/>
        <v>17730125</v>
      </c>
      <c r="Q112" s="31"/>
      <c r="R112" s="31"/>
      <c r="S112" s="152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  <c r="IW112" s="31"/>
      <c r="IX112" s="31"/>
      <c r="IY112" s="31"/>
      <c r="IZ112" s="31"/>
      <c r="JA112" s="31"/>
      <c r="JB112" s="31"/>
      <c r="JC112" s="31"/>
      <c r="JD112" s="31"/>
      <c r="JE112" s="31"/>
      <c r="JF112" s="31"/>
      <c r="JG112" s="31"/>
      <c r="JH112" s="31"/>
      <c r="JI112" s="31"/>
      <c r="JJ112" s="31"/>
      <c r="JK112" s="31"/>
      <c r="JL112" s="31"/>
      <c r="JM112" s="31"/>
      <c r="JN112" s="31"/>
      <c r="JO112" s="31"/>
      <c r="JP112" s="31"/>
      <c r="JQ112" s="31"/>
      <c r="JR112" s="31"/>
      <c r="JS112" s="31"/>
      <c r="JT112" s="31"/>
      <c r="JU112" s="31"/>
      <c r="JV112" s="31"/>
      <c r="JW112" s="31"/>
      <c r="JX112" s="31"/>
      <c r="JY112" s="31"/>
      <c r="JZ112" s="31"/>
      <c r="KA112" s="31"/>
      <c r="KB112" s="31"/>
      <c r="KC112" s="31"/>
      <c r="KD112" s="31"/>
      <c r="KE112" s="31"/>
      <c r="KF112" s="31"/>
      <c r="KG112" s="31"/>
      <c r="KH112" s="31"/>
      <c r="KI112" s="31"/>
      <c r="KJ112" s="31"/>
      <c r="KK112" s="31"/>
      <c r="KL112" s="31"/>
      <c r="KM112" s="31"/>
      <c r="KN112" s="31"/>
      <c r="KO112" s="31"/>
      <c r="KP112" s="31"/>
      <c r="KQ112" s="31"/>
      <c r="KR112" s="31"/>
      <c r="KS112" s="31"/>
      <c r="KT112" s="31"/>
      <c r="KU112" s="31"/>
      <c r="KV112" s="31"/>
      <c r="KW112" s="31"/>
      <c r="KX112" s="31"/>
      <c r="KY112" s="31"/>
      <c r="KZ112" s="31"/>
      <c r="LA112" s="31"/>
      <c r="LB112" s="31"/>
      <c r="LC112" s="31"/>
      <c r="LD112" s="31"/>
      <c r="LE112" s="31"/>
      <c r="LF112" s="31"/>
      <c r="LG112" s="31"/>
      <c r="LH112" s="31"/>
      <c r="LI112" s="31"/>
      <c r="LJ112" s="31"/>
      <c r="LK112" s="31"/>
      <c r="LL112" s="31"/>
      <c r="LM112" s="31"/>
      <c r="LN112" s="31"/>
      <c r="LO112" s="31"/>
      <c r="LP112" s="31"/>
      <c r="LQ112" s="31"/>
      <c r="LR112" s="31"/>
      <c r="LS112" s="31"/>
      <c r="LT112" s="31"/>
      <c r="LU112" s="31"/>
      <c r="LV112" s="31"/>
      <c r="LW112" s="31"/>
      <c r="LX112" s="31"/>
      <c r="LY112" s="31"/>
      <c r="LZ112" s="31"/>
      <c r="MA112" s="31"/>
      <c r="MB112" s="31"/>
      <c r="MC112" s="31"/>
      <c r="MD112" s="31"/>
      <c r="ME112" s="31"/>
      <c r="MF112" s="31"/>
      <c r="MG112" s="31"/>
      <c r="MH112" s="31"/>
      <c r="MI112" s="31"/>
      <c r="MJ112" s="31"/>
      <c r="MK112" s="31"/>
      <c r="ML112" s="31"/>
      <c r="MM112" s="31"/>
      <c r="MN112" s="31"/>
      <c r="MO112" s="31"/>
      <c r="MP112" s="31"/>
      <c r="MQ112" s="31"/>
      <c r="MR112" s="31"/>
      <c r="MS112" s="31"/>
      <c r="MT112" s="31"/>
      <c r="MU112" s="31"/>
      <c r="MV112" s="31"/>
      <c r="MW112" s="31"/>
      <c r="MX112" s="31"/>
      <c r="MY112" s="31"/>
      <c r="MZ112" s="31"/>
      <c r="NA112" s="31"/>
      <c r="NB112" s="31"/>
      <c r="NC112" s="31"/>
      <c r="ND112" s="31"/>
      <c r="NE112" s="31"/>
      <c r="NF112" s="31"/>
      <c r="NG112" s="31"/>
      <c r="NH112" s="31"/>
      <c r="NI112" s="31"/>
      <c r="NJ112" s="31"/>
      <c r="NK112" s="31"/>
      <c r="NL112" s="31"/>
      <c r="NM112" s="31"/>
      <c r="NN112" s="31"/>
      <c r="NO112" s="31"/>
      <c r="NP112" s="31"/>
      <c r="NQ112" s="31"/>
      <c r="NR112" s="31"/>
      <c r="NS112" s="31"/>
      <c r="NT112" s="31"/>
      <c r="NU112" s="31"/>
      <c r="NV112" s="31"/>
      <c r="NW112" s="31"/>
      <c r="NX112" s="31"/>
      <c r="NY112" s="31"/>
      <c r="NZ112" s="31"/>
      <c r="OA112" s="31"/>
      <c r="OB112" s="31"/>
      <c r="OC112" s="31"/>
      <c r="OD112" s="31"/>
      <c r="OE112" s="31"/>
      <c r="OF112" s="31"/>
      <c r="OG112" s="31"/>
      <c r="OH112" s="31"/>
      <c r="OI112" s="31"/>
      <c r="OJ112" s="31"/>
      <c r="OK112" s="31"/>
      <c r="OL112" s="31"/>
      <c r="OM112" s="31"/>
      <c r="ON112" s="31"/>
      <c r="OO112" s="31"/>
      <c r="OP112" s="31"/>
      <c r="OQ112" s="31"/>
      <c r="OR112" s="31"/>
      <c r="OS112" s="31"/>
      <c r="OT112" s="31"/>
      <c r="OU112" s="31"/>
      <c r="OV112" s="31"/>
      <c r="OW112" s="31"/>
      <c r="OX112" s="31"/>
      <c r="OY112" s="31"/>
      <c r="OZ112" s="31"/>
      <c r="PA112" s="31"/>
      <c r="PB112" s="31"/>
      <c r="PC112" s="31"/>
      <c r="PD112" s="31"/>
      <c r="PE112" s="31"/>
      <c r="PF112" s="31"/>
      <c r="PG112" s="31"/>
      <c r="PH112" s="31"/>
      <c r="PI112" s="31"/>
      <c r="PJ112" s="31"/>
      <c r="PK112" s="31"/>
      <c r="PL112" s="31"/>
      <c r="PM112" s="31"/>
      <c r="PN112" s="31"/>
      <c r="PO112" s="31"/>
      <c r="PP112" s="31"/>
      <c r="PQ112" s="31"/>
      <c r="PR112" s="31"/>
      <c r="PS112" s="31"/>
      <c r="PT112" s="31"/>
      <c r="PU112" s="31"/>
      <c r="PV112" s="31"/>
      <c r="PW112" s="31"/>
      <c r="PX112" s="31"/>
      <c r="PY112" s="31"/>
      <c r="PZ112" s="31"/>
      <c r="QA112" s="31"/>
      <c r="QB112" s="31"/>
      <c r="QC112" s="31"/>
      <c r="QD112" s="31"/>
      <c r="QE112" s="31"/>
      <c r="QF112" s="31"/>
      <c r="QG112" s="31"/>
      <c r="QH112" s="31"/>
      <c r="QI112" s="31"/>
      <c r="QJ112" s="31"/>
      <c r="QK112" s="31"/>
      <c r="QL112" s="31"/>
      <c r="QM112" s="31"/>
      <c r="QN112" s="31"/>
      <c r="QO112" s="31"/>
      <c r="QP112" s="31"/>
      <c r="QQ112" s="31"/>
      <c r="QR112" s="31"/>
      <c r="QS112" s="31"/>
      <c r="QT112" s="31"/>
      <c r="QU112" s="31"/>
      <c r="QV112" s="31"/>
      <c r="QW112" s="31"/>
      <c r="QX112" s="31"/>
      <c r="QY112" s="31"/>
      <c r="QZ112" s="31"/>
      <c r="RA112" s="31"/>
      <c r="RB112" s="31"/>
      <c r="RC112" s="31"/>
      <c r="RD112" s="31"/>
      <c r="RE112" s="31"/>
      <c r="RF112" s="31"/>
      <c r="RG112" s="31"/>
      <c r="RH112" s="31"/>
      <c r="RI112" s="31"/>
      <c r="RJ112" s="31"/>
      <c r="RK112" s="31"/>
      <c r="RL112" s="31"/>
      <c r="RM112" s="31"/>
      <c r="RN112" s="31"/>
      <c r="RO112" s="31"/>
      <c r="RP112" s="31"/>
      <c r="RQ112" s="31"/>
      <c r="RR112" s="31"/>
      <c r="RS112" s="31"/>
      <c r="RT112" s="31"/>
      <c r="RU112" s="31"/>
      <c r="RV112" s="31"/>
      <c r="RW112" s="31"/>
      <c r="RX112" s="31"/>
      <c r="RY112" s="31"/>
      <c r="RZ112" s="31"/>
      <c r="SA112" s="31"/>
      <c r="SB112" s="31"/>
      <c r="SC112" s="31"/>
      <c r="SD112" s="31"/>
      <c r="SE112" s="31"/>
      <c r="SF112" s="31"/>
      <c r="SG112" s="31"/>
      <c r="SH112" s="31"/>
      <c r="SI112" s="31"/>
      <c r="SJ112" s="31"/>
      <c r="SK112" s="31"/>
      <c r="SL112" s="31"/>
      <c r="SM112" s="31"/>
      <c r="SN112" s="31"/>
      <c r="SO112" s="31"/>
      <c r="SP112" s="31"/>
      <c r="SQ112" s="31"/>
      <c r="SR112" s="31"/>
      <c r="SS112" s="31"/>
      <c r="ST112" s="31"/>
      <c r="SU112" s="31"/>
      <c r="SV112" s="31"/>
      <c r="SW112" s="31"/>
      <c r="SX112" s="31"/>
      <c r="SY112" s="31"/>
      <c r="SZ112" s="31"/>
      <c r="TA112" s="31"/>
      <c r="TB112" s="31"/>
      <c r="TC112" s="31"/>
      <c r="TD112" s="31"/>
      <c r="TE112" s="31"/>
      <c r="TF112" s="31"/>
      <c r="TG112" s="31"/>
      <c r="TH112" s="31"/>
      <c r="TI112" s="31"/>
      <c r="TJ112" s="31"/>
      <c r="TK112" s="31"/>
      <c r="TL112" s="31"/>
      <c r="TM112" s="31"/>
      <c r="TN112" s="31"/>
      <c r="TO112" s="31"/>
      <c r="TP112" s="31"/>
      <c r="TQ112" s="31"/>
      <c r="TR112" s="31"/>
      <c r="TS112" s="31"/>
      <c r="TT112" s="31"/>
      <c r="TU112" s="31"/>
      <c r="TV112" s="31"/>
      <c r="TW112" s="31"/>
      <c r="TX112" s="31"/>
      <c r="TY112" s="31"/>
      <c r="TZ112" s="31"/>
      <c r="UA112" s="31"/>
      <c r="UB112" s="31"/>
    </row>
    <row r="113" spans="1:548" s="153" customFormat="1" ht="11.25" x14ac:dyDescent="0.2">
      <c r="A113" s="103" t="s">
        <v>389</v>
      </c>
      <c r="B113" s="103" t="s">
        <v>135</v>
      </c>
      <c r="C113" s="150" t="s">
        <v>47</v>
      </c>
      <c r="D113" s="116">
        <v>0</v>
      </c>
      <c r="E113" s="117">
        <v>0</v>
      </c>
      <c r="F113" s="118">
        <v>0</v>
      </c>
      <c r="G113" s="119">
        <v>0</v>
      </c>
      <c r="H113" s="119">
        <v>0</v>
      </c>
      <c r="I113" s="117">
        <v>0</v>
      </c>
      <c r="J113" s="118">
        <v>1200758</v>
      </c>
      <c r="K113" s="119">
        <v>177113</v>
      </c>
      <c r="L113" s="118">
        <v>215049</v>
      </c>
      <c r="M113" s="120">
        <v>191295</v>
      </c>
      <c r="N113" s="109">
        <v>102744</v>
      </c>
      <c r="O113" s="109">
        <v>324518</v>
      </c>
      <c r="P113" s="117">
        <f t="shared" si="39"/>
        <v>2211477</v>
      </c>
      <c r="Q113" s="152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  <c r="IW113" s="31"/>
      <c r="IX113" s="31"/>
      <c r="IY113" s="31"/>
      <c r="IZ113" s="31"/>
      <c r="JA113" s="31"/>
      <c r="JB113" s="31"/>
      <c r="JC113" s="31"/>
      <c r="JD113" s="31"/>
      <c r="JE113" s="31"/>
      <c r="JF113" s="31"/>
      <c r="JG113" s="31"/>
      <c r="JH113" s="31"/>
      <c r="JI113" s="31"/>
      <c r="JJ113" s="31"/>
      <c r="JK113" s="31"/>
      <c r="JL113" s="31"/>
      <c r="JM113" s="31"/>
      <c r="JN113" s="31"/>
      <c r="JO113" s="31"/>
      <c r="JP113" s="31"/>
      <c r="JQ113" s="31"/>
      <c r="JR113" s="31"/>
      <c r="JS113" s="31"/>
      <c r="JT113" s="31"/>
      <c r="JU113" s="31"/>
      <c r="JV113" s="31"/>
      <c r="JW113" s="31"/>
      <c r="JX113" s="31"/>
      <c r="JY113" s="31"/>
      <c r="JZ113" s="31"/>
      <c r="KA113" s="31"/>
      <c r="KB113" s="31"/>
      <c r="KC113" s="31"/>
      <c r="KD113" s="31"/>
      <c r="KE113" s="31"/>
      <c r="KF113" s="31"/>
      <c r="KG113" s="31"/>
      <c r="KH113" s="31"/>
      <c r="KI113" s="31"/>
      <c r="KJ113" s="31"/>
      <c r="KK113" s="31"/>
      <c r="KL113" s="31"/>
      <c r="KM113" s="31"/>
      <c r="KN113" s="31"/>
      <c r="KO113" s="31"/>
      <c r="KP113" s="31"/>
      <c r="KQ113" s="31"/>
      <c r="KR113" s="31"/>
      <c r="KS113" s="31"/>
      <c r="KT113" s="31"/>
      <c r="KU113" s="31"/>
      <c r="KV113" s="31"/>
      <c r="KW113" s="31"/>
      <c r="KX113" s="31"/>
      <c r="KY113" s="31"/>
      <c r="KZ113" s="31"/>
      <c r="LA113" s="31"/>
      <c r="LB113" s="31"/>
      <c r="LC113" s="31"/>
      <c r="LD113" s="31"/>
      <c r="LE113" s="31"/>
      <c r="LF113" s="31"/>
      <c r="LG113" s="31"/>
      <c r="LH113" s="31"/>
      <c r="LI113" s="31"/>
      <c r="LJ113" s="31"/>
      <c r="LK113" s="31"/>
      <c r="LL113" s="31"/>
      <c r="LM113" s="31"/>
      <c r="LN113" s="31"/>
      <c r="LO113" s="31"/>
      <c r="LP113" s="31"/>
      <c r="LQ113" s="31"/>
      <c r="LR113" s="31"/>
      <c r="LS113" s="31"/>
      <c r="LT113" s="31"/>
      <c r="LU113" s="31"/>
      <c r="LV113" s="31"/>
      <c r="LW113" s="31"/>
      <c r="LX113" s="31"/>
      <c r="LY113" s="31"/>
      <c r="LZ113" s="31"/>
      <c r="MA113" s="31"/>
      <c r="MB113" s="31"/>
      <c r="MC113" s="31"/>
      <c r="MD113" s="31"/>
      <c r="ME113" s="31"/>
      <c r="MF113" s="31"/>
      <c r="MG113" s="31"/>
      <c r="MH113" s="31"/>
      <c r="MI113" s="31"/>
      <c r="MJ113" s="31"/>
      <c r="MK113" s="31"/>
      <c r="ML113" s="31"/>
      <c r="MM113" s="31"/>
      <c r="MN113" s="31"/>
      <c r="MO113" s="31"/>
      <c r="MP113" s="31"/>
      <c r="MQ113" s="31"/>
      <c r="MR113" s="31"/>
      <c r="MS113" s="31"/>
      <c r="MT113" s="31"/>
      <c r="MU113" s="31"/>
      <c r="MV113" s="31"/>
      <c r="MW113" s="31"/>
      <c r="MX113" s="31"/>
      <c r="MY113" s="31"/>
      <c r="MZ113" s="31"/>
      <c r="NA113" s="31"/>
      <c r="NB113" s="31"/>
      <c r="NC113" s="31"/>
      <c r="ND113" s="31"/>
      <c r="NE113" s="31"/>
      <c r="NF113" s="31"/>
      <c r="NG113" s="31"/>
      <c r="NH113" s="31"/>
      <c r="NI113" s="31"/>
      <c r="NJ113" s="31"/>
      <c r="NK113" s="31"/>
      <c r="NL113" s="31"/>
      <c r="NM113" s="31"/>
      <c r="NN113" s="31"/>
      <c r="NO113" s="31"/>
      <c r="NP113" s="31"/>
      <c r="NQ113" s="31"/>
      <c r="NR113" s="31"/>
      <c r="NS113" s="31"/>
      <c r="NT113" s="31"/>
      <c r="NU113" s="31"/>
      <c r="NV113" s="31"/>
      <c r="NW113" s="31"/>
      <c r="NX113" s="31"/>
      <c r="NY113" s="31"/>
      <c r="NZ113" s="31"/>
      <c r="OA113" s="31"/>
      <c r="OB113" s="31"/>
      <c r="OC113" s="31"/>
      <c r="OD113" s="31"/>
      <c r="OE113" s="31"/>
      <c r="OF113" s="31"/>
      <c r="OG113" s="31"/>
      <c r="OH113" s="31"/>
      <c r="OI113" s="31"/>
      <c r="OJ113" s="31"/>
      <c r="OK113" s="31"/>
      <c r="OL113" s="31"/>
      <c r="OM113" s="31"/>
      <c r="ON113" s="31"/>
      <c r="OO113" s="31"/>
      <c r="OP113" s="31"/>
      <c r="OQ113" s="31"/>
      <c r="OR113" s="31"/>
      <c r="OS113" s="31"/>
      <c r="OT113" s="31"/>
      <c r="OU113" s="31"/>
      <c r="OV113" s="31"/>
      <c r="OW113" s="31"/>
      <c r="OX113" s="31"/>
      <c r="OY113" s="31"/>
      <c r="OZ113" s="31"/>
      <c r="PA113" s="31"/>
      <c r="PB113" s="31"/>
      <c r="PC113" s="31"/>
      <c r="PD113" s="31"/>
      <c r="PE113" s="31"/>
      <c r="PF113" s="31"/>
      <c r="PG113" s="31"/>
      <c r="PH113" s="31"/>
      <c r="PI113" s="31"/>
      <c r="PJ113" s="31"/>
      <c r="PK113" s="31"/>
      <c r="PL113" s="31"/>
      <c r="PM113" s="31"/>
      <c r="PN113" s="31"/>
      <c r="PO113" s="31"/>
      <c r="PP113" s="31"/>
      <c r="PQ113" s="31"/>
      <c r="PR113" s="31"/>
      <c r="PS113" s="31"/>
      <c r="PT113" s="31"/>
      <c r="PU113" s="31"/>
      <c r="PV113" s="31"/>
      <c r="PW113" s="31"/>
      <c r="PX113" s="31"/>
      <c r="PY113" s="31"/>
      <c r="PZ113" s="31"/>
      <c r="QA113" s="31"/>
      <c r="QB113" s="31"/>
      <c r="QC113" s="31"/>
      <c r="QD113" s="31"/>
      <c r="QE113" s="31"/>
      <c r="QF113" s="31"/>
      <c r="QG113" s="31"/>
      <c r="QH113" s="31"/>
      <c r="QI113" s="31"/>
      <c r="QJ113" s="31"/>
      <c r="QK113" s="31"/>
      <c r="QL113" s="31"/>
      <c r="QM113" s="31"/>
      <c r="QN113" s="31"/>
      <c r="QO113" s="31"/>
      <c r="QP113" s="31"/>
      <c r="QQ113" s="31"/>
      <c r="QR113" s="31"/>
      <c r="QS113" s="31"/>
      <c r="QT113" s="31"/>
      <c r="QU113" s="31"/>
      <c r="QV113" s="31"/>
      <c r="QW113" s="31"/>
      <c r="QX113" s="31"/>
      <c r="QY113" s="31"/>
      <c r="QZ113" s="31"/>
      <c r="RA113" s="31"/>
      <c r="RB113" s="31"/>
      <c r="RC113" s="31"/>
      <c r="RD113" s="31"/>
      <c r="RE113" s="31"/>
      <c r="RF113" s="31"/>
      <c r="RG113" s="31"/>
      <c r="RH113" s="31"/>
      <c r="RI113" s="31"/>
      <c r="RJ113" s="31"/>
      <c r="RK113" s="31"/>
      <c r="RL113" s="31"/>
      <c r="RM113" s="31"/>
      <c r="RN113" s="31"/>
      <c r="RO113" s="31"/>
      <c r="RP113" s="31"/>
      <c r="RQ113" s="31"/>
      <c r="RR113" s="31"/>
      <c r="RS113" s="31"/>
      <c r="RT113" s="31"/>
      <c r="RU113" s="31"/>
      <c r="RV113" s="31"/>
      <c r="RW113" s="31"/>
      <c r="RX113" s="31"/>
      <c r="RY113" s="31"/>
      <c r="RZ113" s="31"/>
      <c r="SA113" s="31"/>
      <c r="SB113" s="31"/>
      <c r="SC113" s="31"/>
      <c r="SD113" s="31"/>
      <c r="SE113" s="31"/>
      <c r="SF113" s="31"/>
      <c r="SG113" s="31"/>
      <c r="SH113" s="31"/>
      <c r="SI113" s="31"/>
      <c r="SJ113" s="31"/>
      <c r="SK113" s="31"/>
      <c r="SL113" s="31"/>
      <c r="SM113" s="31"/>
      <c r="SN113" s="31"/>
      <c r="SO113" s="31"/>
      <c r="SP113" s="31"/>
      <c r="SQ113" s="31"/>
      <c r="SR113" s="31"/>
      <c r="SS113" s="31"/>
      <c r="ST113" s="31"/>
      <c r="SU113" s="31"/>
      <c r="SV113" s="31"/>
      <c r="SW113" s="31"/>
      <c r="SX113" s="31"/>
      <c r="SY113" s="31"/>
      <c r="SZ113" s="31"/>
      <c r="TA113" s="31"/>
      <c r="TB113" s="31"/>
      <c r="TC113" s="31"/>
      <c r="TD113" s="31"/>
      <c r="TE113" s="31"/>
      <c r="TF113" s="31"/>
      <c r="TG113" s="31"/>
      <c r="TH113" s="31"/>
      <c r="TI113" s="31"/>
      <c r="TJ113" s="31"/>
      <c r="TK113" s="31"/>
      <c r="TL113" s="31"/>
      <c r="TM113" s="31"/>
      <c r="TN113" s="31"/>
      <c r="TO113" s="31"/>
      <c r="TP113" s="31"/>
      <c r="TQ113" s="31"/>
      <c r="TR113" s="31"/>
      <c r="TS113" s="31"/>
      <c r="TT113" s="31"/>
      <c r="TU113" s="31"/>
      <c r="TV113" s="31"/>
      <c r="TW113" s="31"/>
      <c r="TX113" s="31"/>
      <c r="TY113" s="31"/>
      <c r="TZ113" s="31"/>
      <c r="UA113" s="31"/>
      <c r="UB113" s="31"/>
    </row>
    <row r="114" spans="1:548" s="153" customFormat="1" ht="11.25" x14ac:dyDescent="0.2">
      <c r="A114" s="103" t="s">
        <v>390</v>
      </c>
      <c r="B114" s="103" t="s">
        <v>136</v>
      </c>
      <c r="C114" s="150" t="s">
        <v>35</v>
      </c>
      <c r="D114" s="116">
        <v>0</v>
      </c>
      <c r="E114" s="117">
        <v>0</v>
      </c>
      <c r="F114" s="118">
        <v>0</v>
      </c>
      <c r="G114" s="119">
        <v>0</v>
      </c>
      <c r="H114" s="119">
        <v>0</v>
      </c>
      <c r="I114" s="117">
        <v>0</v>
      </c>
      <c r="J114" s="118">
        <v>1963065</v>
      </c>
      <c r="K114" s="119">
        <v>331395</v>
      </c>
      <c r="L114" s="118">
        <v>474546</v>
      </c>
      <c r="M114" s="120">
        <v>273438</v>
      </c>
      <c r="N114" s="109">
        <v>141735</v>
      </c>
      <c r="O114" s="109">
        <v>682709</v>
      </c>
      <c r="P114" s="117">
        <f t="shared" si="39"/>
        <v>3866888</v>
      </c>
      <c r="Q114" s="152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  <c r="IX114" s="31"/>
      <c r="IY114" s="31"/>
      <c r="IZ114" s="31"/>
      <c r="JA114" s="31"/>
      <c r="JB114" s="31"/>
      <c r="JC114" s="31"/>
      <c r="JD114" s="31"/>
      <c r="JE114" s="31"/>
      <c r="JF114" s="31"/>
      <c r="JG114" s="31"/>
      <c r="JH114" s="31"/>
      <c r="JI114" s="31"/>
      <c r="JJ114" s="31"/>
      <c r="JK114" s="31"/>
      <c r="JL114" s="31"/>
      <c r="JM114" s="31"/>
      <c r="JN114" s="31"/>
      <c r="JO114" s="31"/>
      <c r="JP114" s="31"/>
      <c r="JQ114" s="31"/>
      <c r="JR114" s="31"/>
      <c r="JS114" s="31"/>
      <c r="JT114" s="31"/>
      <c r="JU114" s="31"/>
      <c r="JV114" s="31"/>
      <c r="JW114" s="31"/>
      <c r="JX114" s="31"/>
      <c r="JY114" s="31"/>
      <c r="JZ114" s="31"/>
      <c r="KA114" s="31"/>
      <c r="KB114" s="31"/>
      <c r="KC114" s="31"/>
      <c r="KD114" s="31"/>
      <c r="KE114" s="31"/>
      <c r="KF114" s="31"/>
      <c r="KG114" s="31"/>
      <c r="KH114" s="31"/>
      <c r="KI114" s="31"/>
      <c r="KJ114" s="31"/>
      <c r="KK114" s="31"/>
      <c r="KL114" s="31"/>
      <c r="KM114" s="31"/>
      <c r="KN114" s="31"/>
      <c r="KO114" s="31"/>
      <c r="KP114" s="31"/>
      <c r="KQ114" s="31"/>
      <c r="KR114" s="31"/>
      <c r="KS114" s="31"/>
      <c r="KT114" s="31"/>
      <c r="KU114" s="31"/>
      <c r="KV114" s="31"/>
      <c r="KW114" s="31"/>
      <c r="KX114" s="31"/>
      <c r="KY114" s="31"/>
      <c r="KZ114" s="31"/>
      <c r="LA114" s="31"/>
      <c r="LB114" s="31"/>
      <c r="LC114" s="31"/>
      <c r="LD114" s="31"/>
      <c r="LE114" s="31"/>
      <c r="LF114" s="31"/>
      <c r="LG114" s="31"/>
      <c r="LH114" s="31"/>
      <c r="LI114" s="31"/>
      <c r="LJ114" s="31"/>
      <c r="LK114" s="31"/>
      <c r="LL114" s="31"/>
      <c r="LM114" s="31"/>
      <c r="LN114" s="31"/>
      <c r="LO114" s="31"/>
      <c r="LP114" s="31"/>
      <c r="LQ114" s="31"/>
      <c r="LR114" s="31"/>
      <c r="LS114" s="31"/>
      <c r="LT114" s="31"/>
      <c r="LU114" s="31"/>
      <c r="LV114" s="31"/>
      <c r="LW114" s="31"/>
      <c r="LX114" s="31"/>
      <c r="LY114" s="31"/>
      <c r="LZ114" s="31"/>
      <c r="MA114" s="31"/>
      <c r="MB114" s="31"/>
      <c r="MC114" s="31"/>
      <c r="MD114" s="31"/>
      <c r="ME114" s="31"/>
      <c r="MF114" s="31"/>
      <c r="MG114" s="31"/>
      <c r="MH114" s="31"/>
      <c r="MI114" s="31"/>
      <c r="MJ114" s="31"/>
      <c r="MK114" s="31"/>
      <c r="ML114" s="31"/>
      <c r="MM114" s="31"/>
      <c r="MN114" s="31"/>
      <c r="MO114" s="31"/>
      <c r="MP114" s="31"/>
      <c r="MQ114" s="31"/>
      <c r="MR114" s="31"/>
      <c r="MS114" s="31"/>
      <c r="MT114" s="31"/>
      <c r="MU114" s="31"/>
      <c r="MV114" s="31"/>
      <c r="MW114" s="31"/>
      <c r="MX114" s="31"/>
      <c r="MY114" s="31"/>
      <c r="MZ114" s="31"/>
      <c r="NA114" s="31"/>
      <c r="NB114" s="31"/>
      <c r="NC114" s="31"/>
      <c r="ND114" s="31"/>
      <c r="NE114" s="31"/>
      <c r="NF114" s="31"/>
      <c r="NG114" s="31"/>
      <c r="NH114" s="31"/>
      <c r="NI114" s="31"/>
      <c r="NJ114" s="31"/>
      <c r="NK114" s="31"/>
      <c r="NL114" s="31"/>
      <c r="NM114" s="31"/>
      <c r="NN114" s="31"/>
      <c r="NO114" s="31"/>
      <c r="NP114" s="31"/>
      <c r="NQ114" s="31"/>
      <c r="NR114" s="31"/>
      <c r="NS114" s="31"/>
      <c r="NT114" s="31"/>
      <c r="NU114" s="31"/>
      <c r="NV114" s="31"/>
      <c r="NW114" s="31"/>
      <c r="NX114" s="31"/>
      <c r="NY114" s="31"/>
      <c r="NZ114" s="31"/>
      <c r="OA114" s="31"/>
      <c r="OB114" s="31"/>
      <c r="OC114" s="31"/>
      <c r="OD114" s="31"/>
      <c r="OE114" s="31"/>
      <c r="OF114" s="31"/>
      <c r="OG114" s="31"/>
      <c r="OH114" s="31"/>
      <c r="OI114" s="31"/>
      <c r="OJ114" s="31"/>
      <c r="OK114" s="31"/>
      <c r="OL114" s="31"/>
      <c r="OM114" s="31"/>
      <c r="ON114" s="31"/>
      <c r="OO114" s="31"/>
      <c r="OP114" s="31"/>
      <c r="OQ114" s="31"/>
      <c r="OR114" s="31"/>
      <c r="OS114" s="31"/>
      <c r="OT114" s="31"/>
      <c r="OU114" s="31"/>
      <c r="OV114" s="31"/>
      <c r="OW114" s="31"/>
      <c r="OX114" s="31"/>
      <c r="OY114" s="31"/>
      <c r="OZ114" s="31"/>
      <c r="PA114" s="31"/>
      <c r="PB114" s="31"/>
      <c r="PC114" s="31"/>
      <c r="PD114" s="31"/>
      <c r="PE114" s="31"/>
      <c r="PF114" s="31"/>
      <c r="PG114" s="31"/>
      <c r="PH114" s="31"/>
      <c r="PI114" s="31"/>
      <c r="PJ114" s="31"/>
      <c r="PK114" s="31"/>
      <c r="PL114" s="31"/>
      <c r="PM114" s="31"/>
      <c r="PN114" s="31"/>
      <c r="PO114" s="31"/>
      <c r="PP114" s="31"/>
      <c r="PQ114" s="31"/>
      <c r="PR114" s="31"/>
      <c r="PS114" s="31"/>
      <c r="PT114" s="31"/>
      <c r="PU114" s="31"/>
      <c r="PV114" s="31"/>
      <c r="PW114" s="31"/>
      <c r="PX114" s="31"/>
      <c r="PY114" s="31"/>
      <c r="PZ114" s="31"/>
      <c r="QA114" s="31"/>
      <c r="QB114" s="31"/>
      <c r="QC114" s="31"/>
      <c r="QD114" s="31"/>
      <c r="QE114" s="31"/>
      <c r="QF114" s="31"/>
      <c r="QG114" s="31"/>
      <c r="QH114" s="31"/>
      <c r="QI114" s="31"/>
      <c r="QJ114" s="31"/>
      <c r="QK114" s="31"/>
      <c r="QL114" s="31"/>
      <c r="QM114" s="31"/>
      <c r="QN114" s="31"/>
      <c r="QO114" s="31"/>
      <c r="QP114" s="31"/>
      <c r="QQ114" s="31"/>
      <c r="QR114" s="31"/>
      <c r="QS114" s="31"/>
      <c r="QT114" s="31"/>
      <c r="QU114" s="31"/>
      <c r="QV114" s="31"/>
      <c r="QW114" s="31"/>
      <c r="QX114" s="31"/>
      <c r="QY114" s="31"/>
      <c r="QZ114" s="31"/>
      <c r="RA114" s="31"/>
      <c r="RB114" s="31"/>
      <c r="RC114" s="31"/>
      <c r="RD114" s="31"/>
      <c r="RE114" s="31"/>
      <c r="RF114" s="31"/>
      <c r="RG114" s="31"/>
      <c r="RH114" s="31"/>
      <c r="RI114" s="31"/>
      <c r="RJ114" s="31"/>
      <c r="RK114" s="31"/>
      <c r="RL114" s="31"/>
      <c r="RM114" s="31"/>
      <c r="RN114" s="31"/>
      <c r="RO114" s="31"/>
      <c r="RP114" s="31"/>
      <c r="RQ114" s="31"/>
      <c r="RR114" s="31"/>
      <c r="RS114" s="31"/>
      <c r="RT114" s="31"/>
      <c r="RU114" s="31"/>
      <c r="RV114" s="31"/>
      <c r="RW114" s="31"/>
      <c r="RX114" s="31"/>
      <c r="RY114" s="31"/>
      <c r="RZ114" s="31"/>
      <c r="SA114" s="31"/>
      <c r="SB114" s="31"/>
      <c r="SC114" s="31"/>
      <c r="SD114" s="31"/>
      <c r="SE114" s="31"/>
      <c r="SF114" s="31"/>
      <c r="SG114" s="31"/>
      <c r="SH114" s="31"/>
      <c r="SI114" s="31"/>
      <c r="SJ114" s="31"/>
      <c r="SK114" s="31"/>
      <c r="SL114" s="31"/>
      <c r="SM114" s="31"/>
      <c r="SN114" s="31"/>
      <c r="SO114" s="31"/>
      <c r="SP114" s="31"/>
      <c r="SQ114" s="31"/>
      <c r="SR114" s="31"/>
      <c r="SS114" s="31"/>
      <c r="ST114" s="31"/>
      <c r="SU114" s="31"/>
      <c r="SV114" s="31"/>
      <c r="SW114" s="31"/>
      <c r="SX114" s="31"/>
      <c r="SY114" s="31"/>
      <c r="SZ114" s="31"/>
      <c r="TA114" s="31"/>
      <c r="TB114" s="31"/>
      <c r="TC114" s="31"/>
      <c r="TD114" s="31"/>
      <c r="TE114" s="31"/>
      <c r="TF114" s="31"/>
      <c r="TG114" s="31"/>
      <c r="TH114" s="31"/>
      <c r="TI114" s="31"/>
      <c r="TJ114" s="31"/>
      <c r="TK114" s="31"/>
      <c r="TL114" s="31"/>
      <c r="TM114" s="31"/>
      <c r="TN114" s="31"/>
      <c r="TO114" s="31"/>
      <c r="TP114" s="31"/>
      <c r="TQ114" s="31"/>
      <c r="TR114" s="31"/>
      <c r="TS114" s="31"/>
      <c r="TT114" s="31"/>
      <c r="TU114" s="31"/>
      <c r="TV114" s="31"/>
      <c r="TW114" s="31"/>
      <c r="TX114" s="31"/>
      <c r="TY114" s="31"/>
      <c r="TZ114" s="31"/>
      <c r="UA114" s="31"/>
      <c r="UB114" s="31"/>
    </row>
    <row r="115" spans="1:548" s="153" customFormat="1" ht="11.25" x14ac:dyDescent="0.2">
      <c r="A115" s="103" t="s">
        <v>391</v>
      </c>
      <c r="B115" s="103" t="s">
        <v>137</v>
      </c>
      <c r="C115" s="150" t="s">
        <v>36</v>
      </c>
      <c r="D115" s="116">
        <v>0</v>
      </c>
      <c r="E115" s="117">
        <v>0</v>
      </c>
      <c r="F115" s="118">
        <v>0</v>
      </c>
      <c r="G115" s="119">
        <v>0</v>
      </c>
      <c r="H115" s="119">
        <v>0</v>
      </c>
      <c r="I115" s="117">
        <v>0</v>
      </c>
      <c r="J115" s="118">
        <v>5748856</v>
      </c>
      <c r="K115" s="119">
        <v>822891</v>
      </c>
      <c r="L115" s="118">
        <v>885850</v>
      </c>
      <c r="M115" s="120">
        <v>942491</v>
      </c>
      <c r="N115" s="109">
        <v>589808</v>
      </c>
      <c r="O115" s="109">
        <v>2213947</v>
      </c>
      <c r="P115" s="117">
        <f t="shared" si="39"/>
        <v>11203843</v>
      </c>
      <c r="Q115" s="152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  <c r="IX115" s="31"/>
      <c r="IY115" s="31"/>
      <c r="IZ115" s="31"/>
      <c r="JA115" s="31"/>
      <c r="JB115" s="31"/>
      <c r="JC115" s="31"/>
      <c r="JD115" s="31"/>
      <c r="JE115" s="31"/>
      <c r="JF115" s="31"/>
      <c r="JG115" s="31"/>
      <c r="JH115" s="31"/>
      <c r="JI115" s="31"/>
      <c r="JJ115" s="31"/>
      <c r="JK115" s="31"/>
      <c r="JL115" s="31"/>
      <c r="JM115" s="31"/>
      <c r="JN115" s="31"/>
      <c r="JO115" s="31"/>
      <c r="JP115" s="31"/>
      <c r="JQ115" s="31"/>
      <c r="JR115" s="31"/>
      <c r="JS115" s="31"/>
      <c r="JT115" s="31"/>
      <c r="JU115" s="31"/>
      <c r="JV115" s="31"/>
      <c r="JW115" s="31"/>
      <c r="JX115" s="31"/>
      <c r="JY115" s="31"/>
      <c r="JZ115" s="31"/>
      <c r="KA115" s="31"/>
      <c r="KB115" s="31"/>
      <c r="KC115" s="31"/>
      <c r="KD115" s="31"/>
      <c r="KE115" s="31"/>
      <c r="KF115" s="31"/>
      <c r="KG115" s="31"/>
      <c r="KH115" s="31"/>
      <c r="KI115" s="31"/>
      <c r="KJ115" s="31"/>
      <c r="KK115" s="31"/>
      <c r="KL115" s="31"/>
      <c r="KM115" s="31"/>
      <c r="KN115" s="31"/>
      <c r="KO115" s="31"/>
      <c r="KP115" s="31"/>
      <c r="KQ115" s="31"/>
      <c r="KR115" s="31"/>
      <c r="KS115" s="31"/>
      <c r="KT115" s="31"/>
      <c r="KU115" s="31"/>
      <c r="KV115" s="31"/>
      <c r="KW115" s="31"/>
      <c r="KX115" s="31"/>
      <c r="KY115" s="31"/>
      <c r="KZ115" s="31"/>
      <c r="LA115" s="31"/>
      <c r="LB115" s="31"/>
      <c r="LC115" s="31"/>
      <c r="LD115" s="31"/>
      <c r="LE115" s="31"/>
      <c r="LF115" s="31"/>
      <c r="LG115" s="31"/>
      <c r="LH115" s="31"/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  <c r="MA115" s="31"/>
      <c r="MB115" s="31"/>
      <c r="MC115" s="31"/>
      <c r="MD115" s="31"/>
      <c r="ME115" s="31"/>
      <c r="MF115" s="31"/>
      <c r="MG115" s="31"/>
      <c r="MH115" s="31"/>
      <c r="MI115" s="31"/>
      <c r="MJ115" s="31"/>
      <c r="MK115" s="31"/>
      <c r="ML115" s="31"/>
      <c r="MM115" s="31"/>
      <c r="MN115" s="31"/>
      <c r="MO115" s="31"/>
      <c r="MP115" s="31"/>
      <c r="MQ115" s="31"/>
      <c r="MR115" s="31"/>
      <c r="MS115" s="31"/>
      <c r="MT115" s="31"/>
      <c r="MU115" s="31"/>
      <c r="MV115" s="31"/>
      <c r="MW115" s="31"/>
      <c r="MX115" s="31"/>
      <c r="MY115" s="31"/>
      <c r="MZ115" s="31"/>
      <c r="NA115" s="31"/>
      <c r="NB115" s="31"/>
      <c r="NC115" s="31"/>
      <c r="ND115" s="31"/>
      <c r="NE115" s="31"/>
      <c r="NF115" s="31"/>
      <c r="NG115" s="31"/>
      <c r="NH115" s="31"/>
      <c r="NI115" s="31"/>
      <c r="NJ115" s="31"/>
      <c r="NK115" s="31"/>
      <c r="NL115" s="31"/>
      <c r="NM115" s="31"/>
      <c r="NN115" s="31"/>
      <c r="NO115" s="31"/>
      <c r="NP115" s="31"/>
      <c r="NQ115" s="31"/>
      <c r="NR115" s="31"/>
      <c r="NS115" s="31"/>
      <c r="NT115" s="31"/>
      <c r="NU115" s="31"/>
      <c r="NV115" s="31"/>
      <c r="NW115" s="31"/>
      <c r="NX115" s="31"/>
      <c r="NY115" s="31"/>
      <c r="NZ115" s="31"/>
      <c r="OA115" s="31"/>
      <c r="OB115" s="31"/>
      <c r="OC115" s="31"/>
      <c r="OD115" s="31"/>
      <c r="OE115" s="31"/>
      <c r="OF115" s="31"/>
      <c r="OG115" s="31"/>
      <c r="OH115" s="31"/>
      <c r="OI115" s="31"/>
      <c r="OJ115" s="31"/>
      <c r="OK115" s="31"/>
      <c r="OL115" s="31"/>
      <c r="OM115" s="31"/>
      <c r="ON115" s="31"/>
      <c r="OO115" s="31"/>
      <c r="OP115" s="31"/>
      <c r="OQ115" s="31"/>
      <c r="OR115" s="31"/>
      <c r="OS115" s="31"/>
      <c r="OT115" s="31"/>
      <c r="OU115" s="31"/>
      <c r="OV115" s="31"/>
      <c r="OW115" s="31"/>
      <c r="OX115" s="31"/>
      <c r="OY115" s="31"/>
      <c r="OZ115" s="31"/>
      <c r="PA115" s="31"/>
      <c r="PB115" s="31"/>
      <c r="PC115" s="31"/>
      <c r="PD115" s="31"/>
      <c r="PE115" s="31"/>
      <c r="PF115" s="31"/>
      <c r="PG115" s="31"/>
      <c r="PH115" s="31"/>
      <c r="PI115" s="31"/>
      <c r="PJ115" s="31"/>
      <c r="PK115" s="31"/>
      <c r="PL115" s="31"/>
      <c r="PM115" s="31"/>
      <c r="PN115" s="31"/>
      <c r="PO115" s="31"/>
      <c r="PP115" s="31"/>
      <c r="PQ115" s="31"/>
      <c r="PR115" s="31"/>
      <c r="PS115" s="31"/>
      <c r="PT115" s="31"/>
      <c r="PU115" s="31"/>
      <c r="PV115" s="31"/>
      <c r="PW115" s="31"/>
      <c r="PX115" s="31"/>
      <c r="PY115" s="31"/>
      <c r="PZ115" s="31"/>
      <c r="QA115" s="31"/>
      <c r="QB115" s="31"/>
      <c r="QC115" s="31"/>
      <c r="QD115" s="31"/>
      <c r="QE115" s="31"/>
      <c r="QF115" s="31"/>
      <c r="QG115" s="31"/>
      <c r="QH115" s="31"/>
      <c r="QI115" s="31"/>
      <c r="QJ115" s="31"/>
      <c r="QK115" s="31"/>
      <c r="QL115" s="31"/>
      <c r="QM115" s="31"/>
      <c r="QN115" s="31"/>
      <c r="QO115" s="31"/>
      <c r="QP115" s="31"/>
      <c r="QQ115" s="31"/>
      <c r="QR115" s="31"/>
      <c r="QS115" s="31"/>
      <c r="QT115" s="31"/>
      <c r="QU115" s="31"/>
      <c r="QV115" s="31"/>
      <c r="QW115" s="31"/>
      <c r="QX115" s="31"/>
      <c r="QY115" s="31"/>
      <c r="QZ115" s="31"/>
      <c r="RA115" s="31"/>
      <c r="RB115" s="31"/>
      <c r="RC115" s="31"/>
      <c r="RD115" s="31"/>
      <c r="RE115" s="31"/>
      <c r="RF115" s="31"/>
      <c r="RG115" s="31"/>
      <c r="RH115" s="31"/>
      <c r="RI115" s="31"/>
      <c r="RJ115" s="31"/>
      <c r="RK115" s="31"/>
      <c r="RL115" s="31"/>
      <c r="RM115" s="31"/>
      <c r="RN115" s="31"/>
      <c r="RO115" s="31"/>
      <c r="RP115" s="31"/>
      <c r="RQ115" s="31"/>
      <c r="RR115" s="31"/>
      <c r="RS115" s="31"/>
      <c r="RT115" s="31"/>
      <c r="RU115" s="31"/>
      <c r="RV115" s="31"/>
      <c r="RW115" s="31"/>
      <c r="RX115" s="31"/>
      <c r="RY115" s="31"/>
      <c r="RZ115" s="31"/>
      <c r="SA115" s="31"/>
      <c r="SB115" s="31"/>
      <c r="SC115" s="31"/>
      <c r="SD115" s="31"/>
      <c r="SE115" s="31"/>
      <c r="SF115" s="31"/>
      <c r="SG115" s="31"/>
      <c r="SH115" s="31"/>
      <c r="SI115" s="31"/>
      <c r="SJ115" s="31"/>
      <c r="SK115" s="31"/>
      <c r="SL115" s="31"/>
      <c r="SM115" s="31"/>
      <c r="SN115" s="31"/>
      <c r="SO115" s="31"/>
      <c r="SP115" s="31"/>
      <c r="SQ115" s="31"/>
      <c r="SR115" s="31"/>
      <c r="SS115" s="31"/>
      <c r="ST115" s="31"/>
      <c r="SU115" s="31"/>
      <c r="SV115" s="31"/>
      <c r="SW115" s="31"/>
      <c r="SX115" s="31"/>
      <c r="SY115" s="31"/>
      <c r="SZ115" s="31"/>
      <c r="TA115" s="31"/>
      <c r="TB115" s="31"/>
      <c r="TC115" s="31"/>
      <c r="TD115" s="31"/>
      <c r="TE115" s="31"/>
      <c r="TF115" s="31"/>
      <c r="TG115" s="31"/>
      <c r="TH115" s="31"/>
      <c r="TI115" s="31"/>
      <c r="TJ115" s="31"/>
      <c r="TK115" s="31"/>
      <c r="TL115" s="31"/>
      <c r="TM115" s="31"/>
      <c r="TN115" s="31"/>
      <c r="TO115" s="31"/>
      <c r="TP115" s="31"/>
      <c r="TQ115" s="31"/>
      <c r="TR115" s="31"/>
      <c r="TS115" s="31"/>
      <c r="TT115" s="31"/>
      <c r="TU115" s="31"/>
      <c r="TV115" s="31"/>
      <c r="TW115" s="31"/>
      <c r="TX115" s="31"/>
      <c r="TY115" s="31"/>
      <c r="TZ115" s="31"/>
      <c r="UA115" s="31"/>
      <c r="UB115" s="31"/>
    </row>
    <row r="116" spans="1:548" s="153" customFormat="1" ht="11.25" x14ac:dyDescent="0.2">
      <c r="A116" s="103" t="s">
        <v>392</v>
      </c>
      <c r="B116" s="103" t="s">
        <v>138</v>
      </c>
      <c r="C116" s="150" t="s">
        <v>39</v>
      </c>
      <c r="D116" s="116">
        <v>0</v>
      </c>
      <c r="E116" s="117">
        <v>0</v>
      </c>
      <c r="F116" s="118">
        <v>0</v>
      </c>
      <c r="G116" s="119">
        <v>0</v>
      </c>
      <c r="H116" s="119">
        <v>0</v>
      </c>
      <c r="I116" s="117">
        <v>0</v>
      </c>
      <c r="J116" s="118">
        <v>1458168</v>
      </c>
      <c r="K116" s="119">
        <v>217681</v>
      </c>
      <c r="L116" s="118">
        <v>219037</v>
      </c>
      <c r="M116" s="120">
        <v>212430</v>
      </c>
      <c r="N116" s="109">
        <v>111157</v>
      </c>
      <c r="O116" s="109">
        <v>356278</v>
      </c>
      <c r="P116" s="117">
        <f t="shared" si="39"/>
        <v>2574751</v>
      </c>
      <c r="Q116" s="152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  <c r="IX116" s="31"/>
      <c r="IY116" s="31"/>
      <c r="IZ116" s="31"/>
      <c r="JA116" s="31"/>
      <c r="JB116" s="31"/>
      <c r="JC116" s="31"/>
      <c r="JD116" s="31"/>
      <c r="JE116" s="31"/>
      <c r="JF116" s="31"/>
      <c r="JG116" s="31"/>
      <c r="JH116" s="31"/>
      <c r="JI116" s="31"/>
      <c r="JJ116" s="31"/>
      <c r="JK116" s="31"/>
      <c r="JL116" s="31"/>
      <c r="JM116" s="31"/>
      <c r="JN116" s="31"/>
      <c r="JO116" s="31"/>
      <c r="JP116" s="31"/>
      <c r="JQ116" s="31"/>
      <c r="JR116" s="31"/>
      <c r="JS116" s="31"/>
      <c r="JT116" s="31"/>
      <c r="JU116" s="31"/>
      <c r="JV116" s="31"/>
      <c r="JW116" s="31"/>
      <c r="JX116" s="31"/>
      <c r="JY116" s="31"/>
      <c r="JZ116" s="31"/>
      <c r="KA116" s="31"/>
      <c r="KB116" s="31"/>
      <c r="KC116" s="31"/>
      <c r="KD116" s="31"/>
      <c r="KE116" s="31"/>
      <c r="KF116" s="31"/>
      <c r="KG116" s="31"/>
      <c r="KH116" s="31"/>
      <c r="KI116" s="31"/>
      <c r="KJ116" s="31"/>
      <c r="KK116" s="31"/>
      <c r="KL116" s="31"/>
      <c r="KM116" s="31"/>
      <c r="KN116" s="31"/>
      <c r="KO116" s="31"/>
      <c r="KP116" s="31"/>
      <c r="KQ116" s="31"/>
      <c r="KR116" s="31"/>
      <c r="KS116" s="31"/>
      <c r="KT116" s="31"/>
      <c r="KU116" s="31"/>
      <c r="KV116" s="31"/>
      <c r="KW116" s="31"/>
      <c r="KX116" s="31"/>
      <c r="KY116" s="31"/>
      <c r="KZ116" s="31"/>
      <c r="LA116" s="31"/>
      <c r="LB116" s="31"/>
      <c r="LC116" s="31"/>
      <c r="LD116" s="31"/>
      <c r="LE116" s="31"/>
      <c r="LF116" s="31"/>
      <c r="LG116" s="31"/>
      <c r="LH116" s="31"/>
      <c r="LI116" s="31"/>
      <c r="LJ116" s="31"/>
      <c r="LK116" s="31"/>
      <c r="LL116" s="31"/>
      <c r="LM116" s="31"/>
      <c r="LN116" s="31"/>
      <c r="LO116" s="31"/>
      <c r="LP116" s="31"/>
      <c r="LQ116" s="31"/>
      <c r="LR116" s="31"/>
      <c r="LS116" s="31"/>
      <c r="LT116" s="31"/>
      <c r="LU116" s="31"/>
      <c r="LV116" s="31"/>
      <c r="LW116" s="31"/>
      <c r="LX116" s="31"/>
      <c r="LY116" s="31"/>
      <c r="LZ116" s="31"/>
      <c r="MA116" s="31"/>
      <c r="MB116" s="31"/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  <c r="MV116" s="31"/>
      <c r="MW116" s="31"/>
      <c r="MX116" s="31"/>
      <c r="MY116" s="31"/>
      <c r="MZ116" s="31"/>
      <c r="NA116" s="31"/>
      <c r="NB116" s="31"/>
      <c r="NC116" s="31"/>
      <c r="ND116" s="31"/>
      <c r="NE116" s="31"/>
      <c r="NF116" s="31"/>
      <c r="NG116" s="31"/>
      <c r="NH116" s="31"/>
      <c r="NI116" s="31"/>
      <c r="NJ116" s="31"/>
      <c r="NK116" s="31"/>
      <c r="NL116" s="31"/>
      <c r="NM116" s="31"/>
      <c r="NN116" s="31"/>
      <c r="NO116" s="31"/>
      <c r="NP116" s="31"/>
      <c r="NQ116" s="31"/>
      <c r="NR116" s="31"/>
      <c r="NS116" s="31"/>
      <c r="NT116" s="31"/>
      <c r="NU116" s="31"/>
      <c r="NV116" s="31"/>
      <c r="NW116" s="31"/>
      <c r="NX116" s="31"/>
      <c r="NY116" s="31"/>
      <c r="NZ116" s="31"/>
      <c r="OA116" s="31"/>
      <c r="OB116" s="31"/>
      <c r="OC116" s="31"/>
      <c r="OD116" s="31"/>
      <c r="OE116" s="31"/>
      <c r="OF116" s="31"/>
      <c r="OG116" s="31"/>
      <c r="OH116" s="31"/>
      <c r="OI116" s="31"/>
      <c r="OJ116" s="31"/>
      <c r="OK116" s="31"/>
      <c r="OL116" s="31"/>
      <c r="OM116" s="31"/>
      <c r="ON116" s="31"/>
      <c r="OO116" s="31"/>
      <c r="OP116" s="31"/>
      <c r="OQ116" s="31"/>
      <c r="OR116" s="31"/>
      <c r="OS116" s="31"/>
      <c r="OT116" s="31"/>
      <c r="OU116" s="31"/>
      <c r="OV116" s="31"/>
      <c r="OW116" s="31"/>
      <c r="OX116" s="31"/>
      <c r="OY116" s="31"/>
      <c r="OZ116" s="31"/>
      <c r="PA116" s="31"/>
      <c r="PB116" s="31"/>
      <c r="PC116" s="31"/>
      <c r="PD116" s="31"/>
      <c r="PE116" s="31"/>
      <c r="PF116" s="31"/>
      <c r="PG116" s="31"/>
      <c r="PH116" s="31"/>
      <c r="PI116" s="31"/>
      <c r="PJ116" s="31"/>
      <c r="PK116" s="31"/>
      <c r="PL116" s="31"/>
      <c r="PM116" s="31"/>
      <c r="PN116" s="31"/>
      <c r="PO116" s="31"/>
      <c r="PP116" s="31"/>
      <c r="PQ116" s="31"/>
      <c r="PR116" s="31"/>
      <c r="PS116" s="31"/>
      <c r="PT116" s="31"/>
      <c r="PU116" s="31"/>
      <c r="PV116" s="31"/>
      <c r="PW116" s="31"/>
      <c r="PX116" s="31"/>
      <c r="PY116" s="31"/>
      <c r="PZ116" s="31"/>
      <c r="QA116" s="31"/>
      <c r="QB116" s="31"/>
      <c r="QC116" s="31"/>
      <c r="QD116" s="31"/>
      <c r="QE116" s="31"/>
      <c r="QF116" s="31"/>
      <c r="QG116" s="31"/>
      <c r="QH116" s="31"/>
      <c r="QI116" s="31"/>
      <c r="QJ116" s="31"/>
      <c r="QK116" s="31"/>
      <c r="QL116" s="31"/>
      <c r="QM116" s="31"/>
      <c r="QN116" s="31"/>
      <c r="QO116" s="31"/>
      <c r="QP116" s="31"/>
      <c r="QQ116" s="31"/>
      <c r="QR116" s="31"/>
      <c r="QS116" s="31"/>
      <c r="QT116" s="31"/>
      <c r="QU116" s="31"/>
      <c r="QV116" s="31"/>
      <c r="QW116" s="31"/>
      <c r="QX116" s="31"/>
      <c r="QY116" s="31"/>
      <c r="QZ116" s="31"/>
      <c r="RA116" s="31"/>
      <c r="RB116" s="31"/>
      <c r="RC116" s="31"/>
      <c r="RD116" s="31"/>
      <c r="RE116" s="31"/>
      <c r="RF116" s="31"/>
      <c r="RG116" s="31"/>
      <c r="RH116" s="31"/>
      <c r="RI116" s="31"/>
      <c r="RJ116" s="31"/>
      <c r="RK116" s="31"/>
      <c r="RL116" s="31"/>
      <c r="RM116" s="31"/>
      <c r="RN116" s="31"/>
      <c r="RO116" s="31"/>
      <c r="RP116" s="31"/>
      <c r="RQ116" s="31"/>
      <c r="RR116" s="31"/>
      <c r="RS116" s="31"/>
      <c r="RT116" s="31"/>
      <c r="RU116" s="31"/>
      <c r="RV116" s="31"/>
      <c r="RW116" s="31"/>
      <c r="RX116" s="31"/>
      <c r="RY116" s="31"/>
      <c r="RZ116" s="31"/>
      <c r="SA116" s="31"/>
      <c r="SB116" s="31"/>
      <c r="SC116" s="31"/>
      <c r="SD116" s="31"/>
      <c r="SE116" s="31"/>
      <c r="SF116" s="31"/>
      <c r="SG116" s="31"/>
      <c r="SH116" s="31"/>
      <c r="SI116" s="31"/>
      <c r="SJ116" s="31"/>
      <c r="SK116" s="31"/>
      <c r="SL116" s="31"/>
      <c r="SM116" s="31"/>
      <c r="SN116" s="31"/>
      <c r="SO116" s="31"/>
      <c r="SP116" s="31"/>
      <c r="SQ116" s="31"/>
      <c r="SR116" s="31"/>
      <c r="SS116" s="31"/>
      <c r="ST116" s="31"/>
      <c r="SU116" s="31"/>
      <c r="SV116" s="31"/>
      <c r="SW116" s="31"/>
      <c r="SX116" s="31"/>
      <c r="SY116" s="31"/>
      <c r="SZ116" s="31"/>
      <c r="TA116" s="31"/>
      <c r="TB116" s="31"/>
      <c r="TC116" s="31"/>
      <c r="TD116" s="31"/>
      <c r="TE116" s="31"/>
      <c r="TF116" s="31"/>
      <c r="TG116" s="31"/>
      <c r="TH116" s="31"/>
      <c r="TI116" s="31"/>
      <c r="TJ116" s="31"/>
      <c r="TK116" s="31"/>
      <c r="TL116" s="31"/>
      <c r="TM116" s="31"/>
      <c r="TN116" s="31"/>
      <c r="TO116" s="31"/>
      <c r="TP116" s="31"/>
      <c r="TQ116" s="31"/>
      <c r="TR116" s="31"/>
      <c r="TS116" s="31"/>
      <c r="TT116" s="31"/>
      <c r="TU116" s="31"/>
      <c r="TV116" s="31"/>
      <c r="TW116" s="31"/>
      <c r="TX116" s="31"/>
      <c r="TY116" s="31"/>
      <c r="TZ116" s="31"/>
      <c r="UA116" s="31"/>
      <c r="UB116" s="31"/>
    </row>
    <row r="117" spans="1:548" s="153" customFormat="1" ht="11.25" x14ac:dyDescent="0.2">
      <c r="A117" s="103" t="s">
        <v>393</v>
      </c>
      <c r="B117" s="103" t="s">
        <v>139</v>
      </c>
      <c r="C117" s="150" t="s">
        <v>40</v>
      </c>
      <c r="D117" s="116">
        <v>0</v>
      </c>
      <c r="E117" s="117">
        <v>0</v>
      </c>
      <c r="F117" s="118">
        <v>0</v>
      </c>
      <c r="G117" s="119">
        <v>0</v>
      </c>
      <c r="H117" s="119">
        <v>0</v>
      </c>
      <c r="I117" s="117">
        <v>0</v>
      </c>
      <c r="J117" s="118">
        <v>0</v>
      </c>
      <c r="K117" s="119">
        <v>2799986</v>
      </c>
      <c r="L117" s="118">
        <v>386381</v>
      </c>
      <c r="M117" s="120">
        <v>381909</v>
      </c>
      <c r="N117" s="109">
        <v>201427</v>
      </c>
      <c r="O117" s="109">
        <v>584306</v>
      </c>
      <c r="P117" s="117">
        <f t="shared" si="39"/>
        <v>4354009</v>
      </c>
      <c r="Q117" s="152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  <c r="IW117" s="31"/>
      <c r="IX117" s="31"/>
      <c r="IY117" s="31"/>
      <c r="IZ117" s="31"/>
      <c r="JA117" s="31"/>
      <c r="JB117" s="31"/>
      <c r="JC117" s="31"/>
      <c r="JD117" s="31"/>
      <c r="JE117" s="31"/>
      <c r="JF117" s="31"/>
      <c r="JG117" s="31"/>
      <c r="JH117" s="31"/>
      <c r="JI117" s="31"/>
      <c r="JJ117" s="31"/>
      <c r="JK117" s="31"/>
      <c r="JL117" s="31"/>
      <c r="JM117" s="31"/>
      <c r="JN117" s="31"/>
      <c r="JO117" s="31"/>
      <c r="JP117" s="31"/>
      <c r="JQ117" s="31"/>
      <c r="JR117" s="31"/>
      <c r="JS117" s="31"/>
      <c r="JT117" s="31"/>
      <c r="JU117" s="31"/>
      <c r="JV117" s="31"/>
      <c r="JW117" s="31"/>
      <c r="JX117" s="31"/>
      <c r="JY117" s="31"/>
      <c r="JZ117" s="31"/>
      <c r="KA117" s="31"/>
      <c r="KB117" s="31"/>
      <c r="KC117" s="31"/>
      <c r="KD117" s="31"/>
      <c r="KE117" s="31"/>
      <c r="KF117" s="31"/>
      <c r="KG117" s="31"/>
      <c r="KH117" s="31"/>
      <c r="KI117" s="31"/>
      <c r="KJ117" s="31"/>
      <c r="KK117" s="31"/>
      <c r="KL117" s="31"/>
      <c r="KM117" s="31"/>
      <c r="KN117" s="31"/>
      <c r="KO117" s="31"/>
      <c r="KP117" s="31"/>
      <c r="KQ117" s="31"/>
      <c r="KR117" s="31"/>
      <c r="KS117" s="31"/>
      <c r="KT117" s="31"/>
      <c r="KU117" s="31"/>
      <c r="KV117" s="31"/>
      <c r="KW117" s="31"/>
      <c r="KX117" s="31"/>
      <c r="KY117" s="31"/>
      <c r="KZ117" s="31"/>
      <c r="LA117" s="31"/>
      <c r="LB117" s="31"/>
      <c r="LC117" s="31"/>
      <c r="LD117" s="31"/>
      <c r="LE117" s="31"/>
      <c r="LF117" s="31"/>
      <c r="LG117" s="31"/>
      <c r="LH117" s="31"/>
      <c r="LI117" s="31"/>
      <c r="LJ117" s="31"/>
      <c r="LK117" s="31"/>
      <c r="LL117" s="31"/>
      <c r="LM117" s="31"/>
      <c r="LN117" s="31"/>
      <c r="LO117" s="31"/>
      <c r="LP117" s="31"/>
      <c r="LQ117" s="31"/>
      <c r="LR117" s="31"/>
      <c r="LS117" s="31"/>
      <c r="LT117" s="31"/>
      <c r="LU117" s="31"/>
      <c r="LV117" s="31"/>
      <c r="LW117" s="31"/>
      <c r="LX117" s="31"/>
      <c r="LY117" s="31"/>
      <c r="LZ117" s="31"/>
      <c r="MA117" s="31"/>
      <c r="MB117" s="31"/>
      <c r="MC117" s="31"/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  <c r="MV117" s="31"/>
      <c r="MW117" s="31"/>
      <c r="MX117" s="31"/>
      <c r="MY117" s="31"/>
      <c r="MZ117" s="31"/>
      <c r="NA117" s="31"/>
      <c r="NB117" s="31"/>
      <c r="NC117" s="31"/>
      <c r="ND117" s="31"/>
      <c r="NE117" s="31"/>
      <c r="NF117" s="31"/>
      <c r="NG117" s="31"/>
      <c r="NH117" s="31"/>
      <c r="NI117" s="31"/>
      <c r="NJ117" s="31"/>
      <c r="NK117" s="31"/>
      <c r="NL117" s="31"/>
      <c r="NM117" s="31"/>
      <c r="NN117" s="31"/>
      <c r="NO117" s="31"/>
      <c r="NP117" s="31"/>
      <c r="NQ117" s="31"/>
      <c r="NR117" s="31"/>
      <c r="NS117" s="31"/>
      <c r="NT117" s="31"/>
      <c r="NU117" s="31"/>
      <c r="NV117" s="31"/>
      <c r="NW117" s="31"/>
      <c r="NX117" s="31"/>
      <c r="NY117" s="31"/>
      <c r="NZ117" s="31"/>
      <c r="OA117" s="31"/>
      <c r="OB117" s="31"/>
      <c r="OC117" s="31"/>
      <c r="OD117" s="31"/>
      <c r="OE117" s="31"/>
      <c r="OF117" s="31"/>
      <c r="OG117" s="31"/>
      <c r="OH117" s="31"/>
      <c r="OI117" s="31"/>
      <c r="OJ117" s="31"/>
      <c r="OK117" s="31"/>
      <c r="OL117" s="31"/>
      <c r="OM117" s="31"/>
      <c r="ON117" s="31"/>
      <c r="OO117" s="31"/>
      <c r="OP117" s="31"/>
      <c r="OQ117" s="31"/>
      <c r="OR117" s="31"/>
      <c r="OS117" s="31"/>
      <c r="OT117" s="31"/>
      <c r="OU117" s="31"/>
      <c r="OV117" s="31"/>
      <c r="OW117" s="31"/>
      <c r="OX117" s="31"/>
      <c r="OY117" s="31"/>
      <c r="OZ117" s="31"/>
      <c r="PA117" s="31"/>
      <c r="PB117" s="31"/>
      <c r="PC117" s="31"/>
      <c r="PD117" s="31"/>
      <c r="PE117" s="31"/>
      <c r="PF117" s="31"/>
      <c r="PG117" s="31"/>
      <c r="PH117" s="31"/>
      <c r="PI117" s="31"/>
      <c r="PJ117" s="31"/>
      <c r="PK117" s="31"/>
      <c r="PL117" s="31"/>
      <c r="PM117" s="31"/>
      <c r="PN117" s="31"/>
      <c r="PO117" s="31"/>
      <c r="PP117" s="31"/>
      <c r="PQ117" s="31"/>
      <c r="PR117" s="31"/>
      <c r="PS117" s="31"/>
      <c r="PT117" s="31"/>
      <c r="PU117" s="31"/>
      <c r="PV117" s="31"/>
      <c r="PW117" s="31"/>
      <c r="PX117" s="31"/>
      <c r="PY117" s="31"/>
      <c r="PZ117" s="31"/>
      <c r="QA117" s="31"/>
      <c r="QB117" s="31"/>
      <c r="QC117" s="31"/>
      <c r="QD117" s="31"/>
      <c r="QE117" s="31"/>
      <c r="QF117" s="31"/>
      <c r="QG117" s="31"/>
      <c r="QH117" s="31"/>
      <c r="QI117" s="31"/>
      <c r="QJ117" s="31"/>
      <c r="QK117" s="31"/>
      <c r="QL117" s="31"/>
      <c r="QM117" s="31"/>
      <c r="QN117" s="31"/>
      <c r="QO117" s="31"/>
      <c r="QP117" s="31"/>
      <c r="QQ117" s="31"/>
      <c r="QR117" s="31"/>
      <c r="QS117" s="31"/>
      <c r="QT117" s="31"/>
      <c r="QU117" s="31"/>
      <c r="QV117" s="31"/>
      <c r="QW117" s="31"/>
      <c r="QX117" s="31"/>
      <c r="QY117" s="31"/>
      <c r="QZ117" s="31"/>
      <c r="RA117" s="31"/>
      <c r="RB117" s="31"/>
      <c r="RC117" s="31"/>
      <c r="RD117" s="31"/>
      <c r="RE117" s="31"/>
      <c r="RF117" s="31"/>
      <c r="RG117" s="31"/>
      <c r="RH117" s="31"/>
      <c r="RI117" s="31"/>
      <c r="RJ117" s="31"/>
      <c r="RK117" s="31"/>
      <c r="RL117" s="31"/>
      <c r="RM117" s="31"/>
      <c r="RN117" s="31"/>
      <c r="RO117" s="31"/>
      <c r="RP117" s="31"/>
      <c r="RQ117" s="31"/>
      <c r="RR117" s="31"/>
      <c r="RS117" s="31"/>
      <c r="RT117" s="31"/>
      <c r="RU117" s="31"/>
      <c r="RV117" s="31"/>
      <c r="RW117" s="31"/>
      <c r="RX117" s="31"/>
      <c r="RY117" s="31"/>
      <c r="RZ117" s="31"/>
      <c r="SA117" s="31"/>
      <c r="SB117" s="31"/>
      <c r="SC117" s="31"/>
      <c r="SD117" s="31"/>
      <c r="SE117" s="31"/>
      <c r="SF117" s="31"/>
      <c r="SG117" s="31"/>
      <c r="SH117" s="31"/>
      <c r="SI117" s="31"/>
      <c r="SJ117" s="31"/>
      <c r="SK117" s="31"/>
      <c r="SL117" s="31"/>
      <c r="SM117" s="31"/>
      <c r="SN117" s="31"/>
      <c r="SO117" s="31"/>
      <c r="SP117" s="31"/>
      <c r="SQ117" s="31"/>
      <c r="SR117" s="31"/>
      <c r="SS117" s="31"/>
      <c r="ST117" s="31"/>
      <c r="SU117" s="31"/>
      <c r="SV117" s="31"/>
      <c r="SW117" s="31"/>
      <c r="SX117" s="31"/>
      <c r="SY117" s="31"/>
      <c r="SZ117" s="31"/>
      <c r="TA117" s="31"/>
      <c r="TB117" s="31"/>
      <c r="TC117" s="31"/>
      <c r="TD117" s="31"/>
      <c r="TE117" s="31"/>
      <c r="TF117" s="31"/>
      <c r="TG117" s="31"/>
      <c r="TH117" s="31"/>
      <c r="TI117" s="31"/>
      <c r="TJ117" s="31"/>
      <c r="TK117" s="31"/>
      <c r="TL117" s="31"/>
      <c r="TM117" s="31"/>
      <c r="TN117" s="31"/>
      <c r="TO117" s="31"/>
      <c r="TP117" s="31"/>
      <c r="TQ117" s="31"/>
      <c r="TR117" s="31"/>
      <c r="TS117" s="31"/>
      <c r="TT117" s="31"/>
      <c r="TU117" s="31"/>
      <c r="TV117" s="31"/>
      <c r="TW117" s="31"/>
      <c r="TX117" s="31"/>
      <c r="TY117" s="31"/>
      <c r="TZ117" s="31"/>
      <c r="UA117" s="31"/>
      <c r="UB117" s="31"/>
    </row>
    <row r="118" spans="1:548" s="153" customFormat="1" ht="11.25" x14ac:dyDescent="0.2">
      <c r="A118" s="103" t="s">
        <v>394</v>
      </c>
      <c r="B118" s="103" t="s">
        <v>198</v>
      </c>
      <c r="C118" s="150" t="s">
        <v>199</v>
      </c>
      <c r="D118" s="116">
        <v>0</v>
      </c>
      <c r="E118" s="117">
        <v>0</v>
      </c>
      <c r="F118" s="118">
        <v>0</v>
      </c>
      <c r="G118" s="119">
        <v>0</v>
      </c>
      <c r="H118" s="119">
        <v>0</v>
      </c>
      <c r="I118" s="117">
        <v>0</v>
      </c>
      <c r="J118" s="118">
        <v>5390699</v>
      </c>
      <c r="K118" s="119">
        <v>0</v>
      </c>
      <c r="L118" s="118">
        <v>0</v>
      </c>
      <c r="M118" s="120">
        <v>0</v>
      </c>
      <c r="N118" s="109">
        <v>0</v>
      </c>
      <c r="O118" s="109">
        <v>0</v>
      </c>
      <c r="P118" s="117">
        <f t="shared" si="39"/>
        <v>5390699</v>
      </c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  <c r="IW118" s="31"/>
      <c r="IX118" s="31"/>
      <c r="IY118" s="31"/>
      <c r="IZ118" s="31"/>
      <c r="JA118" s="31"/>
      <c r="JB118" s="31"/>
      <c r="JC118" s="31"/>
      <c r="JD118" s="31"/>
      <c r="JE118" s="31"/>
      <c r="JF118" s="31"/>
      <c r="JG118" s="31"/>
      <c r="JH118" s="31"/>
      <c r="JI118" s="31"/>
      <c r="JJ118" s="31"/>
      <c r="JK118" s="31"/>
      <c r="JL118" s="31"/>
      <c r="JM118" s="31"/>
      <c r="JN118" s="31"/>
      <c r="JO118" s="31"/>
      <c r="JP118" s="31"/>
      <c r="JQ118" s="31"/>
      <c r="JR118" s="31"/>
      <c r="JS118" s="31"/>
      <c r="JT118" s="31"/>
      <c r="JU118" s="31"/>
      <c r="JV118" s="31"/>
      <c r="JW118" s="31"/>
      <c r="JX118" s="31"/>
      <c r="JY118" s="31"/>
      <c r="JZ118" s="31"/>
      <c r="KA118" s="31"/>
      <c r="KB118" s="31"/>
      <c r="KC118" s="31"/>
      <c r="KD118" s="31"/>
      <c r="KE118" s="31"/>
      <c r="KF118" s="31"/>
      <c r="KG118" s="31"/>
      <c r="KH118" s="31"/>
      <c r="KI118" s="31"/>
      <c r="KJ118" s="31"/>
      <c r="KK118" s="31"/>
      <c r="KL118" s="31"/>
      <c r="KM118" s="31"/>
      <c r="KN118" s="31"/>
      <c r="KO118" s="31"/>
      <c r="KP118" s="31"/>
      <c r="KQ118" s="31"/>
      <c r="KR118" s="31"/>
      <c r="KS118" s="31"/>
      <c r="KT118" s="31"/>
      <c r="KU118" s="31"/>
      <c r="KV118" s="31"/>
      <c r="KW118" s="31"/>
      <c r="KX118" s="31"/>
      <c r="KY118" s="31"/>
      <c r="KZ118" s="31"/>
      <c r="LA118" s="31"/>
      <c r="LB118" s="31"/>
      <c r="LC118" s="31"/>
      <c r="LD118" s="31"/>
      <c r="LE118" s="31"/>
      <c r="LF118" s="31"/>
      <c r="LG118" s="31"/>
      <c r="LH118" s="31"/>
      <c r="LI118" s="31"/>
      <c r="LJ118" s="31"/>
      <c r="LK118" s="31"/>
      <c r="LL118" s="31"/>
      <c r="LM118" s="31"/>
      <c r="LN118" s="31"/>
      <c r="LO118" s="31"/>
      <c r="LP118" s="31"/>
      <c r="LQ118" s="31"/>
      <c r="LR118" s="31"/>
      <c r="LS118" s="31"/>
      <c r="LT118" s="31"/>
      <c r="LU118" s="31"/>
      <c r="LV118" s="31"/>
      <c r="LW118" s="31"/>
      <c r="LX118" s="31"/>
      <c r="LY118" s="31"/>
      <c r="LZ118" s="31"/>
      <c r="MA118" s="31"/>
      <c r="MB118" s="31"/>
      <c r="MC118" s="31"/>
      <c r="MD118" s="31"/>
      <c r="ME118" s="31"/>
      <c r="MF118" s="31"/>
      <c r="MG118" s="31"/>
      <c r="MH118" s="31"/>
      <c r="MI118" s="31"/>
      <c r="MJ118" s="31"/>
      <c r="MK118" s="31"/>
      <c r="ML118" s="31"/>
      <c r="MM118" s="31"/>
      <c r="MN118" s="31"/>
      <c r="MO118" s="31"/>
      <c r="MP118" s="31"/>
      <c r="MQ118" s="31"/>
      <c r="MR118" s="31"/>
      <c r="MS118" s="31"/>
      <c r="MT118" s="31"/>
      <c r="MU118" s="31"/>
      <c r="MV118" s="31"/>
      <c r="MW118" s="31"/>
      <c r="MX118" s="31"/>
      <c r="MY118" s="31"/>
      <c r="MZ118" s="31"/>
      <c r="NA118" s="31"/>
      <c r="NB118" s="31"/>
      <c r="NC118" s="31"/>
      <c r="ND118" s="31"/>
      <c r="NE118" s="31"/>
      <c r="NF118" s="31"/>
      <c r="NG118" s="31"/>
      <c r="NH118" s="31"/>
      <c r="NI118" s="31"/>
      <c r="NJ118" s="31"/>
      <c r="NK118" s="31"/>
      <c r="NL118" s="31"/>
      <c r="NM118" s="31"/>
      <c r="NN118" s="31"/>
      <c r="NO118" s="31"/>
      <c r="NP118" s="31"/>
      <c r="NQ118" s="31"/>
      <c r="NR118" s="31"/>
      <c r="NS118" s="31"/>
      <c r="NT118" s="31"/>
      <c r="NU118" s="31"/>
      <c r="NV118" s="31"/>
      <c r="NW118" s="31"/>
      <c r="NX118" s="31"/>
      <c r="NY118" s="31"/>
      <c r="NZ118" s="31"/>
      <c r="OA118" s="31"/>
      <c r="OB118" s="31"/>
      <c r="OC118" s="31"/>
      <c r="OD118" s="31"/>
      <c r="OE118" s="31"/>
      <c r="OF118" s="31"/>
      <c r="OG118" s="31"/>
      <c r="OH118" s="31"/>
      <c r="OI118" s="31"/>
      <c r="OJ118" s="31"/>
      <c r="OK118" s="31"/>
      <c r="OL118" s="31"/>
      <c r="OM118" s="31"/>
      <c r="ON118" s="31"/>
      <c r="OO118" s="31"/>
      <c r="OP118" s="31"/>
      <c r="OQ118" s="31"/>
      <c r="OR118" s="31"/>
      <c r="OS118" s="31"/>
      <c r="OT118" s="31"/>
      <c r="OU118" s="31"/>
      <c r="OV118" s="31"/>
      <c r="OW118" s="31"/>
      <c r="OX118" s="31"/>
      <c r="OY118" s="31"/>
      <c r="OZ118" s="31"/>
      <c r="PA118" s="31"/>
      <c r="PB118" s="31"/>
      <c r="PC118" s="31"/>
      <c r="PD118" s="31"/>
      <c r="PE118" s="31"/>
      <c r="PF118" s="31"/>
      <c r="PG118" s="31"/>
      <c r="PH118" s="31"/>
      <c r="PI118" s="31"/>
      <c r="PJ118" s="31"/>
      <c r="PK118" s="31"/>
      <c r="PL118" s="31"/>
      <c r="PM118" s="31"/>
      <c r="PN118" s="31"/>
      <c r="PO118" s="31"/>
      <c r="PP118" s="31"/>
      <c r="PQ118" s="31"/>
      <c r="PR118" s="31"/>
      <c r="PS118" s="31"/>
      <c r="PT118" s="31"/>
      <c r="PU118" s="31"/>
      <c r="PV118" s="31"/>
      <c r="PW118" s="31"/>
      <c r="PX118" s="31"/>
      <c r="PY118" s="31"/>
      <c r="PZ118" s="31"/>
      <c r="QA118" s="31"/>
      <c r="QB118" s="31"/>
      <c r="QC118" s="31"/>
      <c r="QD118" s="31"/>
      <c r="QE118" s="31"/>
      <c r="QF118" s="31"/>
      <c r="QG118" s="31"/>
      <c r="QH118" s="31"/>
      <c r="QI118" s="31"/>
      <c r="QJ118" s="31"/>
      <c r="QK118" s="31"/>
      <c r="QL118" s="31"/>
      <c r="QM118" s="31"/>
      <c r="QN118" s="31"/>
      <c r="QO118" s="31"/>
      <c r="QP118" s="31"/>
      <c r="QQ118" s="31"/>
      <c r="QR118" s="31"/>
      <c r="QS118" s="31"/>
      <c r="QT118" s="31"/>
      <c r="QU118" s="31"/>
      <c r="QV118" s="31"/>
      <c r="QW118" s="31"/>
      <c r="QX118" s="31"/>
      <c r="QY118" s="31"/>
      <c r="QZ118" s="31"/>
      <c r="RA118" s="31"/>
      <c r="RB118" s="31"/>
      <c r="RC118" s="31"/>
      <c r="RD118" s="31"/>
      <c r="RE118" s="31"/>
      <c r="RF118" s="31"/>
      <c r="RG118" s="31"/>
      <c r="RH118" s="31"/>
      <c r="RI118" s="31"/>
      <c r="RJ118" s="31"/>
      <c r="RK118" s="31"/>
      <c r="RL118" s="31"/>
      <c r="RM118" s="31"/>
      <c r="RN118" s="31"/>
      <c r="RO118" s="31"/>
      <c r="RP118" s="31"/>
      <c r="RQ118" s="31"/>
      <c r="RR118" s="31"/>
      <c r="RS118" s="31"/>
      <c r="RT118" s="31"/>
      <c r="RU118" s="31"/>
      <c r="RV118" s="31"/>
      <c r="RW118" s="31"/>
      <c r="RX118" s="31"/>
      <c r="RY118" s="31"/>
      <c r="RZ118" s="31"/>
      <c r="SA118" s="31"/>
      <c r="SB118" s="31"/>
      <c r="SC118" s="31"/>
      <c r="SD118" s="31"/>
      <c r="SE118" s="31"/>
      <c r="SF118" s="31"/>
      <c r="SG118" s="31"/>
      <c r="SH118" s="31"/>
      <c r="SI118" s="31"/>
      <c r="SJ118" s="31"/>
      <c r="SK118" s="31"/>
      <c r="SL118" s="31"/>
      <c r="SM118" s="31"/>
      <c r="SN118" s="31"/>
      <c r="SO118" s="31"/>
      <c r="SP118" s="31"/>
      <c r="SQ118" s="31"/>
      <c r="SR118" s="31"/>
      <c r="SS118" s="31"/>
      <c r="ST118" s="31"/>
      <c r="SU118" s="31"/>
      <c r="SV118" s="31"/>
      <c r="SW118" s="31"/>
      <c r="SX118" s="31"/>
      <c r="SY118" s="31"/>
      <c r="SZ118" s="31"/>
      <c r="TA118" s="31"/>
      <c r="TB118" s="31"/>
      <c r="TC118" s="31"/>
      <c r="TD118" s="31"/>
      <c r="TE118" s="31"/>
      <c r="TF118" s="31"/>
      <c r="TG118" s="31"/>
      <c r="TH118" s="31"/>
      <c r="TI118" s="31"/>
      <c r="TJ118" s="31"/>
      <c r="TK118" s="31"/>
      <c r="TL118" s="31"/>
      <c r="TM118" s="31"/>
      <c r="TN118" s="31"/>
      <c r="TO118" s="31"/>
      <c r="TP118" s="31"/>
      <c r="TQ118" s="31"/>
      <c r="TR118" s="31"/>
      <c r="TS118" s="31"/>
      <c r="TT118" s="31"/>
      <c r="TU118" s="31"/>
      <c r="TV118" s="31"/>
      <c r="TW118" s="31"/>
      <c r="TX118" s="31"/>
      <c r="TY118" s="31"/>
      <c r="TZ118" s="31"/>
      <c r="UA118" s="31"/>
      <c r="UB118" s="31"/>
    </row>
    <row r="119" spans="1:548" s="153" customFormat="1" ht="11.25" x14ac:dyDescent="0.2">
      <c r="A119" s="103" t="s">
        <v>395</v>
      </c>
      <c r="B119" s="103" t="s">
        <v>140</v>
      </c>
      <c r="C119" s="150" t="s">
        <v>37</v>
      </c>
      <c r="D119" s="116">
        <v>0</v>
      </c>
      <c r="E119" s="117">
        <v>0</v>
      </c>
      <c r="F119" s="118">
        <v>0</v>
      </c>
      <c r="G119" s="119">
        <v>0</v>
      </c>
      <c r="H119" s="119">
        <v>0</v>
      </c>
      <c r="I119" s="117">
        <v>0</v>
      </c>
      <c r="J119" s="118">
        <v>3486622</v>
      </c>
      <c r="K119" s="119">
        <v>633258</v>
      </c>
      <c r="L119" s="118">
        <v>614576</v>
      </c>
      <c r="M119" s="120">
        <v>408477</v>
      </c>
      <c r="N119" s="109">
        <v>236609.31</v>
      </c>
      <c r="O119" s="109">
        <v>958987</v>
      </c>
      <c r="P119" s="117">
        <f t="shared" si="39"/>
        <v>6338529.3099999996</v>
      </c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  <c r="IW119" s="31"/>
      <c r="IX119" s="31"/>
      <c r="IY119" s="31"/>
      <c r="IZ119" s="31"/>
      <c r="JA119" s="31"/>
      <c r="JB119" s="31"/>
      <c r="JC119" s="31"/>
      <c r="JD119" s="31"/>
      <c r="JE119" s="31"/>
      <c r="JF119" s="31"/>
      <c r="JG119" s="31"/>
      <c r="JH119" s="31"/>
      <c r="JI119" s="31"/>
      <c r="JJ119" s="31"/>
      <c r="JK119" s="31"/>
      <c r="JL119" s="31"/>
      <c r="JM119" s="31"/>
      <c r="JN119" s="31"/>
      <c r="JO119" s="31"/>
      <c r="JP119" s="31"/>
      <c r="JQ119" s="31"/>
      <c r="JR119" s="31"/>
      <c r="JS119" s="31"/>
      <c r="JT119" s="31"/>
      <c r="JU119" s="31"/>
      <c r="JV119" s="31"/>
      <c r="JW119" s="31"/>
      <c r="JX119" s="31"/>
      <c r="JY119" s="31"/>
      <c r="JZ119" s="31"/>
      <c r="KA119" s="31"/>
      <c r="KB119" s="31"/>
      <c r="KC119" s="31"/>
      <c r="KD119" s="31"/>
      <c r="KE119" s="31"/>
      <c r="KF119" s="31"/>
      <c r="KG119" s="31"/>
      <c r="KH119" s="31"/>
      <c r="KI119" s="31"/>
      <c r="KJ119" s="31"/>
      <c r="KK119" s="31"/>
      <c r="KL119" s="31"/>
      <c r="KM119" s="31"/>
      <c r="KN119" s="31"/>
      <c r="KO119" s="31"/>
      <c r="KP119" s="31"/>
      <c r="KQ119" s="31"/>
      <c r="KR119" s="31"/>
      <c r="KS119" s="31"/>
      <c r="KT119" s="31"/>
      <c r="KU119" s="31"/>
      <c r="KV119" s="31"/>
      <c r="KW119" s="31"/>
      <c r="KX119" s="31"/>
      <c r="KY119" s="31"/>
      <c r="KZ119" s="31"/>
      <c r="LA119" s="31"/>
      <c r="LB119" s="31"/>
      <c r="LC119" s="31"/>
      <c r="LD119" s="31"/>
      <c r="LE119" s="31"/>
      <c r="LF119" s="31"/>
      <c r="LG119" s="31"/>
      <c r="LH119" s="31"/>
      <c r="LI119" s="31"/>
      <c r="LJ119" s="31"/>
      <c r="LK119" s="31"/>
      <c r="LL119" s="31"/>
      <c r="LM119" s="31"/>
      <c r="LN119" s="31"/>
      <c r="LO119" s="31"/>
      <c r="LP119" s="31"/>
      <c r="LQ119" s="31"/>
      <c r="LR119" s="31"/>
      <c r="LS119" s="31"/>
      <c r="LT119" s="31"/>
      <c r="LU119" s="31"/>
      <c r="LV119" s="31"/>
      <c r="LW119" s="31"/>
      <c r="LX119" s="31"/>
      <c r="LY119" s="31"/>
      <c r="LZ119" s="31"/>
      <c r="MA119" s="31"/>
      <c r="MB119" s="31"/>
      <c r="MC119" s="31"/>
      <c r="MD119" s="31"/>
      <c r="ME119" s="31"/>
      <c r="MF119" s="31"/>
      <c r="MG119" s="31"/>
      <c r="MH119" s="31"/>
      <c r="MI119" s="31"/>
      <c r="MJ119" s="31"/>
      <c r="MK119" s="31"/>
      <c r="ML119" s="31"/>
      <c r="MM119" s="31"/>
      <c r="MN119" s="31"/>
      <c r="MO119" s="31"/>
      <c r="MP119" s="31"/>
      <c r="MQ119" s="31"/>
      <c r="MR119" s="31"/>
      <c r="MS119" s="31"/>
      <c r="MT119" s="31"/>
      <c r="MU119" s="31"/>
      <c r="MV119" s="31"/>
      <c r="MW119" s="31"/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  <c r="NJ119" s="31"/>
      <c r="NK119" s="31"/>
      <c r="NL119" s="31"/>
      <c r="NM119" s="31"/>
      <c r="NN119" s="31"/>
      <c r="NO119" s="31"/>
      <c r="NP119" s="31"/>
      <c r="NQ119" s="31"/>
      <c r="NR119" s="31"/>
      <c r="NS119" s="31"/>
      <c r="NT119" s="31"/>
      <c r="NU119" s="31"/>
      <c r="NV119" s="31"/>
      <c r="NW119" s="31"/>
      <c r="NX119" s="31"/>
      <c r="NY119" s="31"/>
      <c r="NZ119" s="31"/>
      <c r="OA119" s="31"/>
      <c r="OB119" s="31"/>
      <c r="OC119" s="31"/>
      <c r="OD119" s="31"/>
      <c r="OE119" s="31"/>
      <c r="OF119" s="31"/>
      <c r="OG119" s="31"/>
      <c r="OH119" s="31"/>
      <c r="OI119" s="31"/>
      <c r="OJ119" s="31"/>
      <c r="OK119" s="31"/>
      <c r="OL119" s="31"/>
      <c r="OM119" s="31"/>
      <c r="ON119" s="31"/>
      <c r="OO119" s="31"/>
      <c r="OP119" s="31"/>
      <c r="OQ119" s="31"/>
      <c r="OR119" s="31"/>
      <c r="OS119" s="31"/>
      <c r="OT119" s="31"/>
      <c r="OU119" s="31"/>
      <c r="OV119" s="31"/>
      <c r="OW119" s="31"/>
      <c r="OX119" s="31"/>
      <c r="OY119" s="31"/>
      <c r="OZ119" s="31"/>
      <c r="PA119" s="31"/>
      <c r="PB119" s="31"/>
      <c r="PC119" s="31"/>
      <c r="PD119" s="31"/>
      <c r="PE119" s="31"/>
      <c r="PF119" s="31"/>
      <c r="PG119" s="31"/>
      <c r="PH119" s="31"/>
      <c r="PI119" s="31"/>
      <c r="PJ119" s="31"/>
      <c r="PK119" s="31"/>
      <c r="PL119" s="31"/>
      <c r="PM119" s="31"/>
      <c r="PN119" s="31"/>
      <c r="PO119" s="31"/>
      <c r="PP119" s="31"/>
      <c r="PQ119" s="31"/>
      <c r="PR119" s="31"/>
      <c r="PS119" s="31"/>
      <c r="PT119" s="31"/>
      <c r="PU119" s="31"/>
      <c r="PV119" s="31"/>
      <c r="PW119" s="31"/>
      <c r="PX119" s="31"/>
      <c r="PY119" s="31"/>
      <c r="PZ119" s="31"/>
      <c r="QA119" s="31"/>
      <c r="QB119" s="31"/>
      <c r="QC119" s="31"/>
      <c r="QD119" s="31"/>
      <c r="QE119" s="31"/>
      <c r="QF119" s="31"/>
      <c r="QG119" s="31"/>
      <c r="QH119" s="31"/>
      <c r="QI119" s="31"/>
      <c r="QJ119" s="31"/>
      <c r="QK119" s="31"/>
      <c r="QL119" s="31"/>
      <c r="QM119" s="31"/>
      <c r="QN119" s="31"/>
      <c r="QO119" s="31"/>
      <c r="QP119" s="31"/>
      <c r="QQ119" s="31"/>
      <c r="QR119" s="31"/>
      <c r="QS119" s="31"/>
      <c r="QT119" s="31"/>
      <c r="QU119" s="31"/>
      <c r="QV119" s="31"/>
      <c r="QW119" s="31"/>
      <c r="QX119" s="31"/>
      <c r="QY119" s="31"/>
      <c r="QZ119" s="31"/>
      <c r="RA119" s="31"/>
      <c r="RB119" s="31"/>
      <c r="RC119" s="31"/>
      <c r="RD119" s="31"/>
      <c r="RE119" s="31"/>
      <c r="RF119" s="31"/>
      <c r="RG119" s="31"/>
      <c r="RH119" s="31"/>
      <c r="RI119" s="31"/>
      <c r="RJ119" s="31"/>
      <c r="RK119" s="31"/>
      <c r="RL119" s="31"/>
      <c r="RM119" s="31"/>
      <c r="RN119" s="31"/>
      <c r="RO119" s="31"/>
      <c r="RP119" s="31"/>
      <c r="RQ119" s="31"/>
      <c r="RR119" s="31"/>
      <c r="RS119" s="31"/>
      <c r="RT119" s="31"/>
      <c r="RU119" s="31"/>
      <c r="RV119" s="31"/>
      <c r="RW119" s="31"/>
      <c r="RX119" s="31"/>
      <c r="RY119" s="31"/>
      <c r="RZ119" s="31"/>
      <c r="SA119" s="31"/>
      <c r="SB119" s="31"/>
      <c r="SC119" s="31"/>
      <c r="SD119" s="31"/>
      <c r="SE119" s="31"/>
      <c r="SF119" s="31"/>
      <c r="SG119" s="31"/>
      <c r="SH119" s="31"/>
      <c r="SI119" s="31"/>
      <c r="SJ119" s="31"/>
      <c r="SK119" s="31"/>
      <c r="SL119" s="31"/>
      <c r="SM119" s="31"/>
      <c r="SN119" s="31"/>
      <c r="SO119" s="31"/>
      <c r="SP119" s="31"/>
      <c r="SQ119" s="31"/>
      <c r="SR119" s="31"/>
      <c r="SS119" s="31"/>
      <c r="ST119" s="31"/>
      <c r="SU119" s="31"/>
      <c r="SV119" s="31"/>
      <c r="SW119" s="31"/>
      <c r="SX119" s="31"/>
      <c r="SY119" s="31"/>
      <c r="SZ119" s="31"/>
      <c r="TA119" s="31"/>
      <c r="TB119" s="31"/>
      <c r="TC119" s="31"/>
      <c r="TD119" s="31"/>
      <c r="TE119" s="31"/>
      <c r="TF119" s="31"/>
      <c r="TG119" s="31"/>
      <c r="TH119" s="31"/>
      <c r="TI119" s="31"/>
      <c r="TJ119" s="31"/>
      <c r="TK119" s="31"/>
      <c r="TL119" s="31"/>
      <c r="TM119" s="31"/>
      <c r="TN119" s="31"/>
      <c r="TO119" s="31"/>
      <c r="TP119" s="31"/>
      <c r="TQ119" s="31"/>
      <c r="TR119" s="31"/>
      <c r="TS119" s="31"/>
      <c r="TT119" s="31"/>
      <c r="TU119" s="31"/>
      <c r="TV119" s="31"/>
      <c r="TW119" s="31"/>
      <c r="TX119" s="31"/>
      <c r="TY119" s="31"/>
      <c r="TZ119" s="31"/>
      <c r="UA119" s="31"/>
      <c r="UB119" s="31"/>
    </row>
    <row r="120" spans="1:548" s="31" customFormat="1" ht="11.25" x14ac:dyDescent="0.2">
      <c r="A120" s="103"/>
      <c r="B120" s="103"/>
      <c r="C120" s="151" t="s">
        <v>48</v>
      </c>
      <c r="D120" s="134">
        <f>D121+D123+D129+D139</f>
        <v>0</v>
      </c>
      <c r="E120" s="135">
        <f>E121+E123+E129+E139</f>
        <v>305147344</v>
      </c>
      <c r="F120" s="135">
        <f t="shared" ref="F120:O120" si="51">F121+F123+F129+F139</f>
        <v>360742118</v>
      </c>
      <c r="G120" s="135">
        <f t="shared" si="51"/>
        <v>358796823</v>
      </c>
      <c r="H120" s="135">
        <f t="shared" si="51"/>
        <v>200186983</v>
      </c>
      <c r="I120" s="135">
        <f t="shared" si="51"/>
        <v>367073340</v>
      </c>
      <c r="J120" s="135">
        <f t="shared" si="51"/>
        <v>350977352</v>
      </c>
      <c r="K120" s="135">
        <f t="shared" si="51"/>
        <v>206590208</v>
      </c>
      <c r="L120" s="135">
        <f t="shared" si="51"/>
        <v>198141729</v>
      </c>
      <c r="M120" s="135">
        <f t="shared" si="51"/>
        <v>366924602</v>
      </c>
      <c r="N120" s="135">
        <f t="shared" si="51"/>
        <v>378430150</v>
      </c>
      <c r="O120" s="135">
        <f t="shared" si="51"/>
        <v>480077713</v>
      </c>
      <c r="P120" s="135">
        <f t="shared" si="39"/>
        <v>3573088362</v>
      </c>
      <c r="S120" s="154"/>
    </row>
    <row r="121" spans="1:548" s="77" customFormat="1" ht="11.25" x14ac:dyDescent="0.2">
      <c r="A121" s="140"/>
      <c r="B121" s="140"/>
      <c r="C121" s="155" t="s">
        <v>402</v>
      </c>
      <c r="D121" s="116">
        <f>SUM(D122)</f>
        <v>0</v>
      </c>
      <c r="E121" s="117">
        <f t="shared" ref="E121:I121" si="52">SUM(E122)</f>
        <v>0</v>
      </c>
      <c r="F121" s="118">
        <f t="shared" si="52"/>
        <v>0</v>
      </c>
      <c r="G121" s="119">
        <f t="shared" si="52"/>
        <v>0</v>
      </c>
      <c r="H121" s="119">
        <f t="shared" si="52"/>
        <v>0</v>
      </c>
      <c r="I121" s="117">
        <f t="shared" si="52"/>
        <v>0</v>
      </c>
      <c r="J121" s="118">
        <f>SUM(J122)</f>
        <v>20347839</v>
      </c>
      <c r="K121" s="119">
        <f>SUM(K122)</f>
        <v>8413600</v>
      </c>
      <c r="L121" s="118">
        <f>SUM(L122)</f>
        <v>0</v>
      </c>
      <c r="M121" s="120">
        <f>SUM(M122)</f>
        <v>0</v>
      </c>
      <c r="N121" s="109">
        <v>0</v>
      </c>
      <c r="O121" s="109">
        <v>0</v>
      </c>
      <c r="P121" s="117">
        <f t="shared" si="39"/>
        <v>28761439</v>
      </c>
    </row>
    <row r="122" spans="1:548" s="31" customFormat="1" ht="11.25" x14ac:dyDescent="0.2">
      <c r="A122" s="103" t="s">
        <v>404</v>
      </c>
      <c r="B122" s="103">
        <v>8303209</v>
      </c>
      <c r="C122" s="155" t="s">
        <v>403</v>
      </c>
      <c r="D122" s="116">
        <v>0</v>
      </c>
      <c r="E122" s="117">
        <v>0</v>
      </c>
      <c r="F122" s="118">
        <v>0</v>
      </c>
      <c r="G122" s="119">
        <v>0</v>
      </c>
      <c r="H122" s="119">
        <v>0</v>
      </c>
      <c r="I122" s="117">
        <v>0</v>
      </c>
      <c r="J122" s="118">
        <v>20347839</v>
      </c>
      <c r="K122" s="119">
        <v>8413600</v>
      </c>
      <c r="L122" s="118">
        <v>0</v>
      </c>
      <c r="M122" s="120">
        <v>0</v>
      </c>
      <c r="N122" s="109">
        <v>0</v>
      </c>
      <c r="O122" s="109">
        <v>0</v>
      </c>
      <c r="P122" s="117">
        <f t="shared" si="39"/>
        <v>28761439</v>
      </c>
    </row>
    <row r="123" spans="1:548" s="77" customFormat="1" ht="11.25" x14ac:dyDescent="0.2">
      <c r="A123" s="140"/>
      <c r="B123" s="140"/>
      <c r="C123" s="155" t="s">
        <v>195</v>
      </c>
      <c r="D123" s="116">
        <f t="shared" ref="D123:I123" si="53">SUM(D124:D128)</f>
        <v>0</v>
      </c>
      <c r="E123" s="117">
        <f t="shared" si="53"/>
        <v>34152844</v>
      </c>
      <c r="F123" s="118">
        <f t="shared" si="53"/>
        <v>32422353</v>
      </c>
      <c r="G123" s="119">
        <f t="shared" si="53"/>
        <v>34659389</v>
      </c>
      <c r="H123" s="119">
        <f t="shared" si="53"/>
        <v>23772858</v>
      </c>
      <c r="I123" s="117">
        <f t="shared" si="53"/>
        <v>22721574</v>
      </c>
      <c r="J123" s="118">
        <f t="shared" ref="J123" si="54">SUM(J124:J128)</f>
        <v>33839205</v>
      </c>
      <c r="K123" s="119">
        <f>SUM(K124:K128)</f>
        <v>21743483</v>
      </c>
      <c r="L123" s="118">
        <f>SUM(L124:L128)</f>
        <v>21708604</v>
      </c>
      <c r="M123" s="120">
        <f>SUM(M124:M128)</f>
        <v>40081327</v>
      </c>
      <c r="N123" s="120">
        <f t="shared" ref="N123:O123" si="55">SUM(N124:N128)</f>
        <v>46642258</v>
      </c>
      <c r="O123" s="120">
        <f t="shared" si="55"/>
        <v>22867794</v>
      </c>
      <c r="P123" s="120">
        <f t="shared" si="39"/>
        <v>334611689</v>
      </c>
    </row>
    <row r="124" spans="1:548" s="31" customFormat="1" ht="11.25" x14ac:dyDescent="0.2">
      <c r="A124" s="103" t="s">
        <v>319</v>
      </c>
      <c r="B124" s="103" t="s">
        <v>196</v>
      </c>
      <c r="C124" s="155" t="s">
        <v>214</v>
      </c>
      <c r="D124" s="116">
        <v>0</v>
      </c>
      <c r="E124" s="117">
        <v>20486011</v>
      </c>
      <c r="F124" s="118">
        <v>20727355</v>
      </c>
      <c r="G124" s="119">
        <v>21361639</v>
      </c>
      <c r="H124" s="119">
        <v>14084597</v>
      </c>
      <c r="I124" s="117">
        <v>14084597</v>
      </c>
      <c r="J124" s="118">
        <v>21361639</v>
      </c>
      <c r="K124" s="119">
        <v>13444387</v>
      </c>
      <c r="L124" s="118">
        <v>13444387</v>
      </c>
      <c r="M124" s="120">
        <v>25053512</v>
      </c>
      <c r="N124" s="109">
        <v>42139929</v>
      </c>
      <c r="O124" s="109">
        <v>7097121</v>
      </c>
      <c r="P124" s="117">
        <f t="shared" si="39"/>
        <v>213285174</v>
      </c>
    </row>
    <row r="125" spans="1:548" s="31" customFormat="1" ht="11.25" x14ac:dyDescent="0.2">
      <c r="A125" s="103" t="s">
        <v>320</v>
      </c>
      <c r="B125" s="103" t="s">
        <v>197</v>
      </c>
      <c r="C125" s="155" t="s">
        <v>215</v>
      </c>
      <c r="D125" s="116">
        <v>0</v>
      </c>
      <c r="E125" s="117">
        <v>2407164</v>
      </c>
      <c r="F125" s="118">
        <v>1203582</v>
      </c>
      <c r="G125" s="119">
        <v>1203582</v>
      </c>
      <c r="H125" s="119">
        <v>1203582</v>
      </c>
      <c r="I125" s="117">
        <v>1203582</v>
      </c>
      <c r="J125" s="118">
        <v>1203582</v>
      </c>
      <c r="K125" s="119">
        <v>1203582</v>
      </c>
      <c r="L125" s="118">
        <v>1168703</v>
      </c>
      <c r="M125" s="120">
        <v>1805378</v>
      </c>
      <c r="N125" s="109">
        <v>3434394</v>
      </c>
      <c r="O125" s="109">
        <v>0</v>
      </c>
      <c r="P125" s="117">
        <f t="shared" si="39"/>
        <v>16037131</v>
      </c>
    </row>
    <row r="126" spans="1:548" s="31" customFormat="1" ht="11.25" x14ac:dyDescent="0.2">
      <c r="A126" s="103" t="s">
        <v>374</v>
      </c>
      <c r="B126" s="103" t="s">
        <v>365</v>
      </c>
      <c r="C126" s="155" t="s">
        <v>366</v>
      </c>
      <c r="D126" s="116">
        <v>0</v>
      </c>
      <c r="E126" s="117">
        <v>0</v>
      </c>
      <c r="F126" s="118">
        <v>0</v>
      </c>
      <c r="G126" s="119">
        <v>820184</v>
      </c>
      <c r="H126" s="119">
        <v>1051284</v>
      </c>
      <c r="I126" s="117">
        <v>0</v>
      </c>
      <c r="J126" s="118">
        <v>0</v>
      </c>
      <c r="K126" s="119">
        <v>0</v>
      </c>
      <c r="L126" s="118">
        <v>0</v>
      </c>
      <c r="M126" s="120">
        <v>0</v>
      </c>
      <c r="N126" s="109">
        <v>0</v>
      </c>
      <c r="O126" s="109">
        <v>0</v>
      </c>
      <c r="P126" s="117">
        <f t="shared" si="39"/>
        <v>1871468</v>
      </c>
    </row>
    <row r="127" spans="1:548" s="31" customFormat="1" ht="11.25" x14ac:dyDescent="0.2">
      <c r="A127" s="103" t="s">
        <v>321</v>
      </c>
      <c r="B127" s="156" t="s">
        <v>292</v>
      </c>
      <c r="C127" s="155" t="s">
        <v>289</v>
      </c>
      <c r="D127" s="116">
        <v>0</v>
      </c>
      <c r="E127" s="117">
        <v>9938621</v>
      </c>
      <c r="F127" s="118">
        <v>10055707</v>
      </c>
      <c r="G127" s="119">
        <v>10363425</v>
      </c>
      <c r="H127" s="119">
        <v>6833027</v>
      </c>
      <c r="I127" s="117">
        <v>6833027</v>
      </c>
      <c r="J127" s="118">
        <v>10363425</v>
      </c>
      <c r="K127" s="119">
        <v>6522435</v>
      </c>
      <c r="L127" s="118">
        <v>6522435</v>
      </c>
      <c r="M127" s="120">
        <v>12154507</v>
      </c>
      <c r="N127" s="109">
        <v>0</v>
      </c>
      <c r="O127" s="109">
        <v>15344706</v>
      </c>
      <c r="P127" s="117">
        <f t="shared" si="39"/>
        <v>94931315</v>
      </c>
    </row>
    <row r="128" spans="1:548" s="31" customFormat="1" ht="11.25" x14ac:dyDescent="0.2">
      <c r="A128" s="103" t="s">
        <v>291</v>
      </c>
      <c r="B128" s="156" t="s">
        <v>293</v>
      </c>
      <c r="C128" s="155" t="s">
        <v>290</v>
      </c>
      <c r="D128" s="116">
        <v>0</v>
      </c>
      <c r="E128" s="117">
        <v>1321048</v>
      </c>
      <c r="F128" s="118">
        <v>435709</v>
      </c>
      <c r="G128" s="119">
        <v>910559</v>
      </c>
      <c r="H128" s="119">
        <v>600368</v>
      </c>
      <c r="I128" s="117">
        <v>600368</v>
      </c>
      <c r="J128" s="118">
        <v>910559</v>
      </c>
      <c r="K128" s="119">
        <v>573079</v>
      </c>
      <c r="L128" s="118">
        <v>573079</v>
      </c>
      <c r="M128" s="120">
        <v>1067930</v>
      </c>
      <c r="N128" s="109">
        <v>1067935</v>
      </c>
      <c r="O128" s="109">
        <v>425967</v>
      </c>
      <c r="P128" s="117">
        <f t="shared" si="39"/>
        <v>8486601</v>
      </c>
    </row>
    <row r="129" spans="1:17" s="77" customFormat="1" ht="11.25" x14ac:dyDescent="0.2">
      <c r="A129" s="140"/>
      <c r="B129" s="140"/>
      <c r="C129" s="155" t="s">
        <v>49</v>
      </c>
      <c r="D129" s="116">
        <f t="shared" ref="D129:J129" si="56">SUM(D130:D138)</f>
        <v>0</v>
      </c>
      <c r="E129" s="117">
        <f t="shared" si="56"/>
        <v>270994500</v>
      </c>
      <c r="F129" s="118">
        <f t="shared" si="56"/>
        <v>328319765</v>
      </c>
      <c r="G129" s="119">
        <f t="shared" si="56"/>
        <v>317945821</v>
      </c>
      <c r="H129" s="119">
        <f t="shared" si="56"/>
        <v>176414125</v>
      </c>
      <c r="I129" s="117">
        <f t="shared" si="56"/>
        <v>331145125</v>
      </c>
      <c r="J129" s="118">
        <f t="shared" si="56"/>
        <v>253774621</v>
      </c>
      <c r="K129" s="119">
        <f>SUM(K130:K138)</f>
        <v>176433125</v>
      </c>
      <c r="L129" s="118">
        <f>SUM(L130:L138)</f>
        <v>176433125</v>
      </c>
      <c r="M129" s="120">
        <f>SUM(M130:M138)</f>
        <v>315458529</v>
      </c>
      <c r="N129" s="120">
        <f t="shared" ref="N129:O129" si="57">SUM(N130:N138)</f>
        <v>331145125</v>
      </c>
      <c r="O129" s="120">
        <f t="shared" si="57"/>
        <v>87309558</v>
      </c>
      <c r="P129" s="120">
        <f t="shared" si="39"/>
        <v>2765373419</v>
      </c>
    </row>
    <row r="130" spans="1:17" s="31" customFormat="1" ht="11.25" x14ac:dyDescent="0.2">
      <c r="A130" s="156" t="s">
        <v>322</v>
      </c>
      <c r="B130" s="103" t="s">
        <v>141</v>
      </c>
      <c r="C130" s="155" t="s">
        <v>38</v>
      </c>
      <c r="D130" s="116">
        <v>0</v>
      </c>
      <c r="E130" s="117">
        <v>270994500</v>
      </c>
      <c r="F130" s="118">
        <v>283961501</v>
      </c>
      <c r="G130" s="119">
        <v>295559000</v>
      </c>
      <c r="H130" s="119">
        <v>154235000</v>
      </c>
      <c r="I130" s="117">
        <v>308966000</v>
      </c>
      <c r="J130" s="118">
        <v>231595500</v>
      </c>
      <c r="K130" s="119">
        <v>154254000</v>
      </c>
      <c r="L130" s="118">
        <v>154254000</v>
      </c>
      <c r="M130" s="120">
        <v>293487100</v>
      </c>
      <c r="N130" s="109">
        <v>308966000</v>
      </c>
      <c r="O130" s="109">
        <v>76106237</v>
      </c>
      <c r="P130" s="117">
        <f t="shared" si="39"/>
        <v>2532378838</v>
      </c>
    </row>
    <row r="131" spans="1:17" s="31" customFormat="1" ht="11.25" x14ac:dyDescent="0.2">
      <c r="A131" s="103" t="s">
        <v>432</v>
      </c>
      <c r="B131" s="103" t="s">
        <v>142</v>
      </c>
      <c r="C131" s="155" t="s">
        <v>216</v>
      </c>
      <c r="D131" s="116">
        <v>0</v>
      </c>
      <c r="E131" s="117">
        <v>0</v>
      </c>
      <c r="F131" s="118">
        <v>4417661</v>
      </c>
      <c r="G131" s="119">
        <v>2234791</v>
      </c>
      <c r="H131" s="119">
        <v>2208829</v>
      </c>
      <c r="I131" s="117">
        <v>2208829</v>
      </c>
      <c r="J131" s="118">
        <v>2208829</v>
      </c>
      <c r="K131" s="119">
        <v>2208829</v>
      </c>
      <c r="L131" s="118">
        <v>2208829</v>
      </c>
      <c r="M131" s="120">
        <v>2182867</v>
      </c>
      <c r="N131" s="109">
        <v>2208829</v>
      </c>
      <c r="O131" s="109">
        <v>1146286</v>
      </c>
      <c r="P131" s="117">
        <f t="shared" si="39"/>
        <v>23234579</v>
      </c>
    </row>
    <row r="132" spans="1:17" s="31" customFormat="1" ht="11.25" x14ac:dyDescent="0.2">
      <c r="A132" s="103" t="s">
        <v>432</v>
      </c>
      <c r="B132" s="103" t="s">
        <v>143</v>
      </c>
      <c r="C132" s="155" t="s">
        <v>217</v>
      </c>
      <c r="D132" s="116">
        <v>0</v>
      </c>
      <c r="E132" s="117">
        <v>0</v>
      </c>
      <c r="F132" s="118">
        <v>3235132</v>
      </c>
      <c r="G132" s="119">
        <v>1643528</v>
      </c>
      <c r="H132" s="119">
        <v>1617566</v>
      </c>
      <c r="I132" s="117">
        <v>1617566</v>
      </c>
      <c r="J132" s="118">
        <v>1617565</v>
      </c>
      <c r="K132" s="119">
        <v>1617566</v>
      </c>
      <c r="L132" s="118">
        <v>1617566</v>
      </c>
      <c r="M132" s="120">
        <v>1591604</v>
      </c>
      <c r="N132" s="109">
        <v>1617566</v>
      </c>
      <c r="O132" s="109">
        <v>839446</v>
      </c>
      <c r="P132" s="117">
        <f t="shared" ref="P132:P195" si="58">SUM(D132:O132)</f>
        <v>17015105</v>
      </c>
    </row>
    <row r="133" spans="1:17" s="31" customFormat="1" ht="11.25" x14ac:dyDescent="0.2">
      <c r="A133" s="103" t="s">
        <v>432</v>
      </c>
      <c r="B133" s="103" t="s">
        <v>144</v>
      </c>
      <c r="C133" s="155" t="s">
        <v>218</v>
      </c>
      <c r="D133" s="116">
        <v>0</v>
      </c>
      <c r="E133" s="117">
        <v>0</v>
      </c>
      <c r="F133" s="118">
        <v>1981923</v>
      </c>
      <c r="G133" s="119">
        <v>1016922</v>
      </c>
      <c r="H133" s="119">
        <v>990960</v>
      </c>
      <c r="I133" s="117">
        <v>990960</v>
      </c>
      <c r="J133" s="118">
        <v>990960</v>
      </c>
      <c r="K133" s="119">
        <v>990960</v>
      </c>
      <c r="L133" s="118">
        <v>990960</v>
      </c>
      <c r="M133" s="120">
        <v>964998</v>
      </c>
      <c r="N133" s="109">
        <v>990960</v>
      </c>
      <c r="O133" s="109">
        <v>1732183</v>
      </c>
      <c r="P133" s="117">
        <f t="shared" si="58"/>
        <v>11641786</v>
      </c>
    </row>
    <row r="134" spans="1:17" s="31" customFormat="1" ht="11.25" x14ac:dyDescent="0.2">
      <c r="A134" s="103" t="s">
        <v>433</v>
      </c>
      <c r="B134" s="103" t="s">
        <v>145</v>
      </c>
      <c r="C134" s="155" t="s">
        <v>203</v>
      </c>
      <c r="D134" s="116">
        <v>0</v>
      </c>
      <c r="E134" s="117">
        <v>0</v>
      </c>
      <c r="F134" s="118">
        <v>1678679</v>
      </c>
      <c r="G134" s="119">
        <v>865300</v>
      </c>
      <c r="H134" s="119">
        <v>839338</v>
      </c>
      <c r="I134" s="117">
        <v>839338</v>
      </c>
      <c r="J134" s="118">
        <v>839338</v>
      </c>
      <c r="K134" s="119">
        <v>839338</v>
      </c>
      <c r="L134" s="118">
        <v>839338</v>
      </c>
      <c r="M134" s="120">
        <v>813376</v>
      </c>
      <c r="N134" s="109">
        <v>839338</v>
      </c>
      <c r="O134" s="109">
        <v>394264</v>
      </c>
      <c r="P134" s="117">
        <f t="shared" si="58"/>
        <v>8787647</v>
      </c>
    </row>
    <row r="135" spans="1:17" s="100" customFormat="1" ht="11.25" x14ac:dyDescent="0.2">
      <c r="A135" s="103" t="s">
        <v>433</v>
      </c>
      <c r="B135" s="103" t="s">
        <v>146</v>
      </c>
      <c r="C135" s="155" t="s">
        <v>219</v>
      </c>
      <c r="D135" s="116">
        <v>0</v>
      </c>
      <c r="E135" s="117">
        <v>0</v>
      </c>
      <c r="F135" s="118">
        <v>8024049</v>
      </c>
      <c r="G135" s="119">
        <v>4037985</v>
      </c>
      <c r="H135" s="119">
        <v>4012023</v>
      </c>
      <c r="I135" s="117">
        <v>4012023</v>
      </c>
      <c r="J135" s="118">
        <v>4012023</v>
      </c>
      <c r="K135" s="119">
        <v>4012023</v>
      </c>
      <c r="L135" s="118">
        <v>4012023</v>
      </c>
      <c r="M135" s="120">
        <v>3986061</v>
      </c>
      <c r="N135" s="109">
        <v>4012023</v>
      </c>
      <c r="O135" s="109">
        <v>1753650</v>
      </c>
      <c r="P135" s="117">
        <f t="shared" si="58"/>
        <v>41873883</v>
      </c>
      <c r="Q135" s="31"/>
    </row>
    <row r="136" spans="1:17" s="31" customFormat="1" ht="11.25" x14ac:dyDescent="0.2">
      <c r="A136" s="103" t="s">
        <v>433</v>
      </c>
      <c r="B136" s="103" t="s">
        <v>147</v>
      </c>
      <c r="C136" s="155" t="s">
        <v>200</v>
      </c>
      <c r="D136" s="116">
        <v>0</v>
      </c>
      <c r="E136" s="117">
        <v>0</v>
      </c>
      <c r="F136" s="118">
        <v>7468594</v>
      </c>
      <c r="G136" s="119">
        <v>3760259</v>
      </c>
      <c r="H136" s="119">
        <v>3734297</v>
      </c>
      <c r="I136" s="117">
        <v>3734297</v>
      </c>
      <c r="J136" s="118">
        <v>3734297</v>
      </c>
      <c r="K136" s="119">
        <v>3734297</v>
      </c>
      <c r="L136" s="118">
        <v>3734297</v>
      </c>
      <c r="M136" s="120">
        <v>3708335</v>
      </c>
      <c r="N136" s="109">
        <v>3734297</v>
      </c>
      <c r="O136" s="109">
        <v>1651930</v>
      </c>
      <c r="P136" s="117">
        <f t="shared" si="58"/>
        <v>38994900</v>
      </c>
    </row>
    <row r="137" spans="1:17" s="31" customFormat="1" ht="11.25" x14ac:dyDescent="0.2">
      <c r="A137" s="103" t="s">
        <v>433</v>
      </c>
      <c r="B137" s="103" t="s">
        <v>148</v>
      </c>
      <c r="C137" s="155" t="s">
        <v>201</v>
      </c>
      <c r="D137" s="116">
        <v>0</v>
      </c>
      <c r="E137" s="117">
        <v>0</v>
      </c>
      <c r="F137" s="118">
        <v>9428280</v>
      </c>
      <c r="G137" s="119">
        <v>4740102</v>
      </c>
      <c r="H137" s="119">
        <v>4714140</v>
      </c>
      <c r="I137" s="117">
        <v>4714140</v>
      </c>
      <c r="J137" s="118">
        <v>4714137</v>
      </c>
      <c r="K137" s="119">
        <v>4714140</v>
      </c>
      <c r="L137" s="118">
        <v>4714140</v>
      </c>
      <c r="M137" s="120">
        <v>4688178</v>
      </c>
      <c r="N137" s="109">
        <v>4714140</v>
      </c>
      <c r="O137" s="109">
        <v>1990493</v>
      </c>
      <c r="P137" s="117">
        <f t="shared" si="58"/>
        <v>49131890</v>
      </c>
    </row>
    <row r="138" spans="1:17" s="31" customFormat="1" ht="11.25" x14ac:dyDescent="0.2">
      <c r="A138" s="103" t="s">
        <v>433</v>
      </c>
      <c r="B138" s="103" t="s">
        <v>149</v>
      </c>
      <c r="C138" s="155" t="s">
        <v>202</v>
      </c>
      <c r="D138" s="116">
        <v>0</v>
      </c>
      <c r="E138" s="117">
        <v>0</v>
      </c>
      <c r="F138" s="118">
        <v>8123946</v>
      </c>
      <c r="G138" s="119">
        <v>4087934</v>
      </c>
      <c r="H138" s="119">
        <v>4061972</v>
      </c>
      <c r="I138" s="117">
        <v>4061972</v>
      </c>
      <c r="J138" s="118">
        <v>4061972</v>
      </c>
      <c r="K138" s="119">
        <v>4061972</v>
      </c>
      <c r="L138" s="118">
        <v>4061972</v>
      </c>
      <c r="M138" s="120">
        <v>4036010</v>
      </c>
      <c r="N138" s="109">
        <v>4061972</v>
      </c>
      <c r="O138" s="109">
        <v>1695069</v>
      </c>
      <c r="P138" s="117">
        <f t="shared" si="58"/>
        <v>42314791</v>
      </c>
    </row>
    <row r="139" spans="1:17" s="77" customFormat="1" ht="11.25" x14ac:dyDescent="0.2">
      <c r="A139" s="103"/>
      <c r="B139" s="103"/>
      <c r="C139" s="157" t="s">
        <v>347</v>
      </c>
      <c r="D139" s="134">
        <v>0</v>
      </c>
      <c r="E139" s="135">
        <v>0</v>
      </c>
      <c r="F139" s="136">
        <v>0</v>
      </c>
      <c r="G139" s="137">
        <f>SUM(G140:G141)</f>
        <v>6191613</v>
      </c>
      <c r="H139" s="137">
        <f t="shared" ref="H139:I139" si="59">SUM(H140:H141)</f>
        <v>0</v>
      </c>
      <c r="I139" s="135">
        <f t="shared" si="59"/>
        <v>13206641</v>
      </c>
      <c r="J139" s="136">
        <f>SUM(J140:J144)</f>
        <v>43015687</v>
      </c>
      <c r="K139" s="137">
        <f>SUM(K140:K144)</f>
        <v>0</v>
      </c>
      <c r="L139" s="136">
        <f>SUM(L140:L144)</f>
        <v>0</v>
      </c>
      <c r="M139" s="138">
        <f>SUM(M140:M145)</f>
        <v>11384746</v>
      </c>
      <c r="N139" s="139">
        <f>SUM(N140:N145)</f>
        <v>642767</v>
      </c>
      <c r="O139" s="139">
        <f>SUM(O140:O146)</f>
        <v>369900361</v>
      </c>
      <c r="P139" s="136">
        <f t="shared" si="58"/>
        <v>444341815</v>
      </c>
    </row>
    <row r="140" spans="1:17" s="31" customFormat="1" ht="11.25" x14ac:dyDescent="0.2">
      <c r="A140" s="103" t="s">
        <v>375</v>
      </c>
      <c r="B140" s="103" t="s">
        <v>348</v>
      </c>
      <c r="C140" s="155" t="s">
        <v>476</v>
      </c>
      <c r="D140" s="116">
        <v>0</v>
      </c>
      <c r="E140" s="117">
        <v>0</v>
      </c>
      <c r="F140" s="118">
        <v>0</v>
      </c>
      <c r="G140" s="119">
        <v>0</v>
      </c>
      <c r="H140" s="119">
        <v>0</v>
      </c>
      <c r="I140" s="117">
        <v>13206641</v>
      </c>
      <c r="J140" s="118">
        <v>13220640</v>
      </c>
      <c r="K140" s="119">
        <v>0</v>
      </c>
      <c r="L140" s="118">
        <v>0</v>
      </c>
      <c r="M140" s="120">
        <v>0</v>
      </c>
      <c r="N140" s="109">
        <v>642767</v>
      </c>
      <c r="O140" s="109">
        <v>26502769</v>
      </c>
      <c r="P140" s="117">
        <f t="shared" si="58"/>
        <v>53572817</v>
      </c>
    </row>
    <row r="141" spans="1:17" s="31" customFormat="1" ht="11.25" x14ac:dyDescent="0.2">
      <c r="A141" s="103" t="s">
        <v>376</v>
      </c>
      <c r="B141" s="103" t="s">
        <v>369</v>
      </c>
      <c r="C141" s="155" t="s">
        <v>370</v>
      </c>
      <c r="D141" s="116">
        <v>0</v>
      </c>
      <c r="E141" s="117">
        <v>0</v>
      </c>
      <c r="F141" s="118">
        <v>0</v>
      </c>
      <c r="G141" s="119">
        <v>6191613</v>
      </c>
      <c r="H141" s="119">
        <v>0</v>
      </c>
      <c r="I141" s="117">
        <v>0</v>
      </c>
      <c r="J141" s="118">
        <v>4127742</v>
      </c>
      <c r="K141" s="119">
        <v>0</v>
      </c>
      <c r="L141" s="118">
        <v>0</v>
      </c>
      <c r="M141" s="120">
        <v>0</v>
      </c>
      <c r="N141" s="109">
        <v>0</v>
      </c>
      <c r="O141" s="109">
        <v>0</v>
      </c>
      <c r="P141" s="117">
        <f t="shared" si="58"/>
        <v>10319355</v>
      </c>
    </row>
    <row r="142" spans="1:17" s="31" customFormat="1" ht="11.25" x14ac:dyDescent="0.2">
      <c r="A142" s="103" t="s">
        <v>323</v>
      </c>
      <c r="B142" s="103">
        <v>8303018</v>
      </c>
      <c r="C142" s="155" t="s">
        <v>396</v>
      </c>
      <c r="D142" s="116">
        <v>0</v>
      </c>
      <c r="E142" s="117">
        <v>0</v>
      </c>
      <c r="F142" s="118">
        <v>0</v>
      </c>
      <c r="G142" s="119">
        <v>0</v>
      </c>
      <c r="H142" s="119">
        <v>0</v>
      </c>
      <c r="I142" s="117">
        <v>0</v>
      </c>
      <c r="J142" s="118">
        <v>1829507</v>
      </c>
      <c r="K142" s="119">
        <v>0</v>
      </c>
      <c r="L142" s="118">
        <v>0</v>
      </c>
      <c r="M142" s="120">
        <v>7384746</v>
      </c>
      <c r="N142" s="109">
        <v>0</v>
      </c>
      <c r="O142" s="109">
        <v>0</v>
      </c>
      <c r="P142" s="117">
        <f t="shared" si="58"/>
        <v>9214253</v>
      </c>
    </row>
    <row r="143" spans="1:17" s="31" customFormat="1" ht="11.25" x14ac:dyDescent="0.2">
      <c r="A143" s="103" t="s">
        <v>397</v>
      </c>
      <c r="B143" s="103">
        <v>8303036</v>
      </c>
      <c r="C143" s="155" t="s">
        <v>398</v>
      </c>
      <c r="D143" s="116">
        <v>0</v>
      </c>
      <c r="E143" s="117">
        <v>0</v>
      </c>
      <c r="F143" s="118">
        <v>0</v>
      </c>
      <c r="G143" s="119">
        <v>0</v>
      </c>
      <c r="H143" s="119">
        <v>0</v>
      </c>
      <c r="I143" s="117">
        <v>0</v>
      </c>
      <c r="J143" s="118">
        <v>8789925</v>
      </c>
      <c r="K143" s="119">
        <v>0</v>
      </c>
      <c r="L143" s="118">
        <v>0</v>
      </c>
      <c r="M143" s="120">
        <v>0</v>
      </c>
      <c r="N143" s="109">
        <v>0</v>
      </c>
      <c r="O143" s="109">
        <v>0</v>
      </c>
      <c r="P143" s="117">
        <f t="shared" si="58"/>
        <v>8789925</v>
      </c>
    </row>
    <row r="144" spans="1:17" s="31" customFormat="1" ht="11.25" x14ac:dyDescent="0.2">
      <c r="A144" s="103" t="s">
        <v>400</v>
      </c>
      <c r="B144" s="103" t="s">
        <v>399</v>
      </c>
      <c r="C144" s="155" t="s">
        <v>401</v>
      </c>
      <c r="D144" s="116">
        <v>0</v>
      </c>
      <c r="E144" s="117">
        <v>0</v>
      </c>
      <c r="F144" s="118">
        <v>0</v>
      </c>
      <c r="G144" s="119">
        <v>0</v>
      </c>
      <c r="H144" s="119">
        <v>0</v>
      </c>
      <c r="I144" s="117">
        <v>0</v>
      </c>
      <c r="J144" s="118">
        <v>15047873</v>
      </c>
      <c r="K144" s="119">
        <v>0</v>
      </c>
      <c r="L144" s="118">
        <v>0</v>
      </c>
      <c r="M144" s="120">
        <v>0</v>
      </c>
      <c r="N144" s="109">
        <v>0</v>
      </c>
      <c r="O144" s="109">
        <v>0</v>
      </c>
      <c r="P144" s="117">
        <f t="shared" si="58"/>
        <v>15047873</v>
      </c>
    </row>
    <row r="145" spans="1:17" s="31" customFormat="1" ht="11.25" x14ac:dyDescent="0.2">
      <c r="A145" s="103" t="s">
        <v>475</v>
      </c>
      <c r="B145" s="103" t="s">
        <v>454</v>
      </c>
      <c r="C145" s="155" t="s">
        <v>455</v>
      </c>
      <c r="D145" s="116">
        <v>0</v>
      </c>
      <c r="E145" s="117">
        <v>0</v>
      </c>
      <c r="F145" s="118">
        <v>0</v>
      </c>
      <c r="G145" s="119">
        <v>0</v>
      </c>
      <c r="H145" s="119">
        <v>0</v>
      </c>
      <c r="I145" s="117">
        <v>0</v>
      </c>
      <c r="J145" s="118">
        <v>0</v>
      </c>
      <c r="K145" s="119">
        <v>0</v>
      </c>
      <c r="L145" s="118">
        <v>0</v>
      </c>
      <c r="M145" s="120">
        <v>4000000</v>
      </c>
      <c r="N145" s="109">
        <v>0</v>
      </c>
      <c r="O145" s="109">
        <v>0</v>
      </c>
      <c r="P145" s="117">
        <f t="shared" si="58"/>
        <v>4000000</v>
      </c>
    </row>
    <row r="146" spans="1:17" s="31" customFormat="1" ht="11.25" x14ac:dyDescent="0.2">
      <c r="A146" s="156" t="s">
        <v>469</v>
      </c>
      <c r="B146" s="103">
        <v>8303030</v>
      </c>
      <c r="C146" s="155" t="s">
        <v>455</v>
      </c>
      <c r="D146" s="116">
        <v>0</v>
      </c>
      <c r="E146" s="117">
        <v>0</v>
      </c>
      <c r="F146" s="118">
        <v>0</v>
      </c>
      <c r="G146" s="119">
        <v>0</v>
      </c>
      <c r="H146" s="119">
        <v>0</v>
      </c>
      <c r="I146" s="117">
        <v>0</v>
      </c>
      <c r="J146" s="118">
        <v>0</v>
      </c>
      <c r="K146" s="119">
        <v>0</v>
      </c>
      <c r="L146" s="118">
        <v>0</v>
      </c>
      <c r="M146" s="120">
        <v>0</v>
      </c>
      <c r="N146" s="109">
        <v>0</v>
      </c>
      <c r="O146" s="109">
        <v>343397592</v>
      </c>
      <c r="P146" s="117">
        <f t="shared" si="58"/>
        <v>343397592</v>
      </c>
    </row>
    <row r="147" spans="1:17" s="77" customFormat="1" ht="11.25" x14ac:dyDescent="0.2">
      <c r="A147" s="103"/>
      <c r="B147" s="103"/>
      <c r="C147" s="151" t="s">
        <v>50</v>
      </c>
      <c r="D147" s="134">
        <f>SUM(D148:D164)</f>
        <v>15637225</v>
      </c>
      <c r="E147" s="135">
        <f>SUM(E148:E164)</f>
        <v>0</v>
      </c>
      <c r="F147" s="136">
        <f>SUM(F148:F164)</f>
        <v>295679007</v>
      </c>
      <c r="G147" s="137">
        <f t="shared" ref="G147" si="60">SUM(G148:G164)</f>
        <v>62151919</v>
      </c>
      <c r="H147" s="137">
        <f>SUM(H148:H168)</f>
        <v>726392</v>
      </c>
      <c r="I147" s="135">
        <f>SUM(I148:I167)</f>
        <v>325142245</v>
      </c>
      <c r="J147" s="136">
        <f>SUM(J148:J168)</f>
        <v>18657583</v>
      </c>
      <c r="K147" s="137">
        <f>SUM(K148:K169)</f>
        <v>77107031</v>
      </c>
      <c r="L147" s="136">
        <f>SUM(L148:L169)</f>
        <v>100220208</v>
      </c>
      <c r="M147" s="138">
        <f>SUM(M148:M169)</f>
        <v>0</v>
      </c>
      <c r="N147" s="139">
        <f>SUM(N148:N169)</f>
        <v>502228815</v>
      </c>
      <c r="O147" s="139">
        <f>SUM(O148:O169)</f>
        <v>2681472</v>
      </c>
      <c r="P147" s="135">
        <f t="shared" si="58"/>
        <v>1400231897</v>
      </c>
    </row>
    <row r="148" spans="1:17" s="31" customFormat="1" ht="11.25" x14ac:dyDescent="0.2">
      <c r="A148" s="103" t="s">
        <v>324</v>
      </c>
      <c r="B148" s="103">
        <v>8306101</v>
      </c>
      <c r="C148" s="155" t="s">
        <v>222</v>
      </c>
      <c r="D148" s="116">
        <v>0</v>
      </c>
      <c r="E148" s="117">
        <v>0</v>
      </c>
      <c r="F148" s="118">
        <v>271157447</v>
      </c>
      <c r="G148" s="119">
        <v>0</v>
      </c>
      <c r="H148" s="119">
        <v>0</v>
      </c>
      <c r="I148" s="117">
        <v>268553920</v>
      </c>
      <c r="J148" s="118">
        <v>0</v>
      </c>
      <c r="K148" s="119">
        <v>0</v>
      </c>
      <c r="L148" s="118">
        <v>100220208</v>
      </c>
      <c r="M148" s="120">
        <v>0</v>
      </c>
      <c r="N148" s="109">
        <v>358248056</v>
      </c>
      <c r="O148" s="109">
        <v>2681472</v>
      </c>
      <c r="P148" s="117">
        <f t="shared" si="58"/>
        <v>1000861103</v>
      </c>
    </row>
    <row r="149" spans="1:17" s="31" customFormat="1" ht="11.25" x14ac:dyDescent="0.2">
      <c r="A149" s="103" t="s">
        <v>377</v>
      </c>
      <c r="B149" s="103" t="s">
        <v>349</v>
      </c>
      <c r="C149" s="155" t="s">
        <v>350</v>
      </c>
      <c r="D149" s="116">
        <v>0</v>
      </c>
      <c r="E149" s="117">
        <v>0</v>
      </c>
      <c r="F149" s="118">
        <v>0</v>
      </c>
      <c r="G149" s="119">
        <v>24495812</v>
      </c>
      <c r="H149" s="119">
        <v>0</v>
      </c>
      <c r="I149" s="117">
        <v>1653906</v>
      </c>
      <c r="J149" s="118">
        <v>13058451</v>
      </c>
      <c r="K149" s="119">
        <v>14352509</v>
      </c>
      <c r="L149" s="118">
        <v>0</v>
      </c>
      <c r="M149" s="120">
        <v>0</v>
      </c>
      <c r="N149" s="109">
        <v>136227</v>
      </c>
      <c r="O149" s="109">
        <v>0</v>
      </c>
      <c r="P149" s="117">
        <f t="shared" si="58"/>
        <v>53696905</v>
      </c>
    </row>
    <row r="150" spans="1:17" s="31" customFormat="1" ht="11.25" x14ac:dyDescent="0.2">
      <c r="A150" s="103" t="s">
        <v>325</v>
      </c>
      <c r="B150" s="103" t="s">
        <v>342</v>
      </c>
      <c r="C150" s="155" t="s">
        <v>343</v>
      </c>
      <c r="D150" s="116">
        <v>0</v>
      </c>
      <c r="E150" s="117">
        <v>0</v>
      </c>
      <c r="F150" s="118">
        <v>4851905</v>
      </c>
      <c r="G150" s="119">
        <v>0</v>
      </c>
      <c r="H150" s="119">
        <v>0</v>
      </c>
      <c r="I150" s="117">
        <v>0</v>
      </c>
      <c r="J150" s="118">
        <v>0</v>
      </c>
      <c r="K150" s="119">
        <v>0</v>
      </c>
      <c r="L150" s="118">
        <v>0</v>
      </c>
      <c r="M150" s="120">
        <v>0</v>
      </c>
      <c r="N150" s="109">
        <v>0</v>
      </c>
      <c r="O150" s="109">
        <v>0</v>
      </c>
      <c r="P150" s="117">
        <f t="shared" si="58"/>
        <v>4851905</v>
      </c>
    </row>
    <row r="151" spans="1:17" s="31" customFormat="1" ht="11.25" x14ac:dyDescent="0.2">
      <c r="A151" s="103" t="s">
        <v>331</v>
      </c>
      <c r="B151" s="103">
        <v>8306136</v>
      </c>
      <c r="C151" s="155" t="s">
        <v>326</v>
      </c>
      <c r="D151" s="116">
        <v>0</v>
      </c>
      <c r="E151" s="117">
        <v>0</v>
      </c>
      <c r="F151" s="118">
        <v>5960580</v>
      </c>
      <c r="G151" s="119">
        <v>0</v>
      </c>
      <c r="H151" s="119">
        <v>0</v>
      </c>
      <c r="I151" s="117">
        <v>0</v>
      </c>
      <c r="J151" s="118">
        <v>0</v>
      </c>
      <c r="K151" s="119">
        <v>0</v>
      </c>
      <c r="L151" s="118">
        <v>0</v>
      </c>
      <c r="M151" s="120">
        <v>0</v>
      </c>
      <c r="N151" s="109">
        <v>0</v>
      </c>
      <c r="O151" s="109">
        <v>0</v>
      </c>
      <c r="P151" s="117">
        <f t="shared" si="58"/>
        <v>5960580</v>
      </c>
    </row>
    <row r="152" spans="1:17" s="31" customFormat="1" ht="11.25" x14ac:dyDescent="0.2">
      <c r="A152" s="103" t="s">
        <v>332</v>
      </c>
      <c r="B152" s="103">
        <v>8306137</v>
      </c>
      <c r="C152" s="155" t="s">
        <v>327</v>
      </c>
      <c r="D152" s="116">
        <v>0</v>
      </c>
      <c r="E152" s="117">
        <v>0</v>
      </c>
      <c r="F152" s="118">
        <v>1803900</v>
      </c>
      <c r="G152" s="119">
        <v>0</v>
      </c>
      <c r="H152" s="119">
        <v>0</v>
      </c>
      <c r="I152" s="117">
        <v>0</v>
      </c>
      <c r="J152" s="118">
        <v>0</v>
      </c>
      <c r="K152" s="119">
        <v>0</v>
      </c>
      <c r="L152" s="118">
        <v>0</v>
      </c>
      <c r="M152" s="120">
        <v>0</v>
      </c>
      <c r="N152" s="109">
        <v>0</v>
      </c>
      <c r="O152" s="109">
        <v>0</v>
      </c>
      <c r="P152" s="117">
        <f t="shared" si="58"/>
        <v>1803900</v>
      </c>
    </row>
    <row r="153" spans="1:17" s="31" customFormat="1" ht="11.25" x14ac:dyDescent="0.2">
      <c r="A153" s="103" t="s">
        <v>333</v>
      </c>
      <c r="B153" s="103">
        <v>8306138</v>
      </c>
      <c r="C153" s="155" t="s">
        <v>328</v>
      </c>
      <c r="D153" s="116">
        <v>0</v>
      </c>
      <c r="E153" s="117">
        <v>0</v>
      </c>
      <c r="F153" s="118">
        <v>1080900</v>
      </c>
      <c r="G153" s="119">
        <v>0</v>
      </c>
      <c r="H153" s="119">
        <v>0</v>
      </c>
      <c r="I153" s="117">
        <v>0</v>
      </c>
      <c r="J153" s="118">
        <v>0</v>
      </c>
      <c r="K153" s="119">
        <v>0</v>
      </c>
      <c r="L153" s="118">
        <v>0</v>
      </c>
      <c r="M153" s="120">
        <v>0</v>
      </c>
      <c r="N153" s="109">
        <v>0</v>
      </c>
      <c r="O153" s="109">
        <v>0</v>
      </c>
      <c r="P153" s="117">
        <f t="shared" si="58"/>
        <v>1080900</v>
      </c>
    </row>
    <row r="154" spans="1:17" s="31" customFormat="1" ht="11.25" x14ac:dyDescent="0.2">
      <c r="A154" s="103" t="s">
        <v>334</v>
      </c>
      <c r="B154" s="103">
        <v>8306139</v>
      </c>
      <c r="C154" s="155" t="s">
        <v>329</v>
      </c>
      <c r="D154" s="116">
        <v>0</v>
      </c>
      <c r="E154" s="117">
        <v>0</v>
      </c>
      <c r="F154" s="118">
        <v>2097720</v>
      </c>
      <c r="G154" s="119">
        <v>0</v>
      </c>
      <c r="H154" s="119">
        <v>0</v>
      </c>
      <c r="I154" s="117">
        <v>0</v>
      </c>
      <c r="J154" s="118">
        <v>0</v>
      </c>
      <c r="K154" s="119">
        <v>0</v>
      </c>
      <c r="L154" s="118">
        <v>0</v>
      </c>
      <c r="M154" s="120">
        <v>0</v>
      </c>
      <c r="N154" s="109">
        <v>0</v>
      </c>
      <c r="O154" s="109">
        <v>0</v>
      </c>
      <c r="P154" s="117">
        <f t="shared" si="58"/>
        <v>2097720</v>
      </c>
    </row>
    <row r="155" spans="1:17" s="31" customFormat="1" ht="11.25" x14ac:dyDescent="0.2">
      <c r="A155" s="103" t="s">
        <v>335</v>
      </c>
      <c r="B155" s="103">
        <v>8306140</v>
      </c>
      <c r="C155" s="155" t="s">
        <v>330</v>
      </c>
      <c r="D155" s="116">
        <v>0</v>
      </c>
      <c r="E155" s="117">
        <v>0</v>
      </c>
      <c r="F155" s="118">
        <v>2803475</v>
      </c>
      <c r="G155" s="119">
        <v>0</v>
      </c>
      <c r="H155" s="119">
        <v>0</v>
      </c>
      <c r="I155" s="117">
        <v>0</v>
      </c>
      <c r="J155" s="118">
        <v>0</v>
      </c>
      <c r="K155" s="119">
        <v>0</v>
      </c>
      <c r="L155" s="118">
        <v>0</v>
      </c>
      <c r="M155" s="120">
        <v>0</v>
      </c>
      <c r="N155" s="109">
        <v>0</v>
      </c>
      <c r="O155" s="109">
        <v>0</v>
      </c>
      <c r="P155" s="117">
        <f t="shared" si="58"/>
        <v>2803475</v>
      </c>
    </row>
    <row r="156" spans="1:17" s="31" customFormat="1" ht="11.25" x14ac:dyDescent="0.2">
      <c r="A156" s="103" t="s">
        <v>336</v>
      </c>
      <c r="B156" s="103">
        <v>8306141</v>
      </c>
      <c r="C156" s="155" t="s">
        <v>294</v>
      </c>
      <c r="D156" s="116">
        <v>0</v>
      </c>
      <c r="E156" s="117">
        <v>0</v>
      </c>
      <c r="F156" s="118">
        <v>1711800</v>
      </c>
      <c r="G156" s="119">
        <v>0</v>
      </c>
      <c r="H156" s="119">
        <v>0</v>
      </c>
      <c r="I156" s="117">
        <v>0</v>
      </c>
      <c r="J156" s="118">
        <v>0</v>
      </c>
      <c r="K156" s="119">
        <v>0</v>
      </c>
      <c r="L156" s="118">
        <v>0</v>
      </c>
      <c r="M156" s="120">
        <v>0</v>
      </c>
      <c r="N156" s="109">
        <v>0</v>
      </c>
      <c r="O156" s="109">
        <v>0</v>
      </c>
      <c r="P156" s="117">
        <f t="shared" si="58"/>
        <v>1711800</v>
      </c>
    </row>
    <row r="157" spans="1:17" s="31" customFormat="1" ht="11.25" x14ac:dyDescent="0.2">
      <c r="A157" s="103" t="s">
        <v>337</v>
      </c>
      <c r="B157" s="103">
        <v>8306142</v>
      </c>
      <c r="C157" s="155" t="s">
        <v>295</v>
      </c>
      <c r="D157" s="116">
        <v>0</v>
      </c>
      <c r="E157" s="117">
        <v>0</v>
      </c>
      <c r="F157" s="118">
        <v>1803800</v>
      </c>
      <c r="G157" s="119">
        <v>0</v>
      </c>
      <c r="H157" s="119">
        <v>0</v>
      </c>
      <c r="I157" s="117">
        <v>0</v>
      </c>
      <c r="J157" s="118">
        <v>0</v>
      </c>
      <c r="K157" s="119">
        <v>0</v>
      </c>
      <c r="L157" s="118">
        <v>0</v>
      </c>
      <c r="M157" s="120">
        <v>0</v>
      </c>
      <c r="N157" s="109">
        <v>0</v>
      </c>
      <c r="O157" s="109">
        <v>0</v>
      </c>
      <c r="P157" s="117">
        <f t="shared" si="58"/>
        <v>1803800</v>
      </c>
    </row>
    <row r="158" spans="1:17" s="31" customFormat="1" ht="11.25" x14ac:dyDescent="0.2">
      <c r="A158" s="103" t="s">
        <v>338</v>
      </c>
      <c r="B158" s="103">
        <v>8306143</v>
      </c>
      <c r="C158" s="155" t="s">
        <v>296</v>
      </c>
      <c r="D158" s="116">
        <v>0</v>
      </c>
      <c r="E158" s="117">
        <v>0</v>
      </c>
      <c r="F158" s="118">
        <v>2407480</v>
      </c>
      <c r="G158" s="119">
        <v>0</v>
      </c>
      <c r="H158" s="119">
        <v>0</v>
      </c>
      <c r="I158" s="117">
        <v>0</v>
      </c>
      <c r="J158" s="118">
        <v>0</v>
      </c>
      <c r="K158" s="119">
        <v>0</v>
      </c>
      <c r="L158" s="118">
        <v>0</v>
      </c>
      <c r="M158" s="120">
        <v>0</v>
      </c>
      <c r="N158" s="109">
        <v>0</v>
      </c>
      <c r="O158" s="109">
        <v>0</v>
      </c>
      <c r="P158" s="117">
        <f t="shared" si="58"/>
        <v>2407480</v>
      </c>
    </row>
    <row r="159" spans="1:17" s="31" customFormat="1" ht="11.25" x14ac:dyDescent="0.2">
      <c r="A159" s="103" t="s">
        <v>465</v>
      </c>
      <c r="B159" s="103">
        <v>8306145</v>
      </c>
      <c r="C159" s="155" t="s">
        <v>466</v>
      </c>
      <c r="D159" s="116">
        <v>0</v>
      </c>
      <c r="E159" s="117">
        <v>0</v>
      </c>
      <c r="F159" s="118">
        <v>0</v>
      </c>
      <c r="G159" s="119">
        <v>0</v>
      </c>
      <c r="H159" s="119">
        <v>0</v>
      </c>
      <c r="I159" s="119">
        <v>0</v>
      </c>
      <c r="J159" s="119">
        <v>0</v>
      </c>
      <c r="K159" s="119">
        <v>0</v>
      </c>
      <c r="L159" s="119">
        <v>0</v>
      </c>
      <c r="M159" s="119">
        <v>0</v>
      </c>
      <c r="N159" s="109">
        <v>1735000</v>
      </c>
      <c r="O159" s="109">
        <v>0</v>
      </c>
      <c r="P159" s="117">
        <f t="shared" si="58"/>
        <v>1735000</v>
      </c>
    </row>
    <row r="160" spans="1:17" s="100" customFormat="1" ht="11.25" x14ac:dyDescent="0.2">
      <c r="A160" s="103" t="s">
        <v>314</v>
      </c>
      <c r="B160" s="103" t="s">
        <v>252</v>
      </c>
      <c r="C160" s="158" t="s">
        <v>251</v>
      </c>
      <c r="D160" s="117">
        <v>9029782</v>
      </c>
      <c r="E160" s="117">
        <v>0</v>
      </c>
      <c r="F160" s="118">
        <v>0</v>
      </c>
      <c r="G160" s="119">
        <v>29682341</v>
      </c>
      <c r="H160" s="119">
        <v>0</v>
      </c>
      <c r="I160" s="117">
        <v>0</v>
      </c>
      <c r="J160" s="118">
        <v>0</v>
      </c>
      <c r="K160" s="119">
        <v>0</v>
      </c>
      <c r="L160" s="118">
        <v>0</v>
      </c>
      <c r="M160" s="120">
        <v>0</v>
      </c>
      <c r="N160" s="109">
        <v>0</v>
      </c>
      <c r="O160" s="109">
        <v>0</v>
      </c>
      <c r="P160" s="117">
        <f t="shared" si="58"/>
        <v>38712123</v>
      </c>
      <c r="Q160" s="31"/>
    </row>
    <row r="161" spans="1:16" s="31" customFormat="1" ht="11.25" x14ac:dyDescent="0.2">
      <c r="A161" s="103" t="s">
        <v>339</v>
      </c>
      <c r="B161" s="103">
        <v>8306118</v>
      </c>
      <c r="C161" s="158" t="s">
        <v>230</v>
      </c>
      <c r="D161" s="117">
        <v>5531181</v>
      </c>
      <c r="E161" s="117">
        <v>0</v>
      </c>
      <c r="F161" s="118">
        <v>0</v>
      </c>
      <c r="G161" s="119">
        <v>6132263</v>
      </c>
      <c r="H161" s="119">
        <v>0</v>
      </c>
      <c r="I161" s="117">
        <v>0</v>
      </c>
      <c r="J161" s="118">
        <v>5599132</v>
      </c>
      <c r="K161" s="119">
        <v>0</v>
      </c>
      <c r="L161" s="118">
        <v>0</v>
      </c>
      <c r="M161" s="120">
        <v>0</v>
      </c>
      <c r="N161" s="109">
        <v>0</v>
      </c>
      <c r="O161" s="109">
        <v>0</v>
      </c>
      <c r="P161" s="117">
        <f t="shared" si="58"/>
        <v>17262576</v>
      </c>
    </row>
    <row r="162" spans="1:16" s="31" customFormat="1" ht="11.25" x14ac:dyDescent="0.2">
      <c r="A162" s="103" t="s">
        <v>378</v>
      </c>
      <c r="B162" s="103" t="s">
        <v>351</v>
      </c>
      <c r="C162" s="158" t="s">
        <v>352</v>
      </c>
      <c r="D162" s="117">
        <v>0</v>
      </c>
      <c r="E162" s="117">
        <v>0</v>
      </c>
      <c r="F162" s="118">
        <v>0</v>
      </c>
      <c r="G162" s="119">
        <v>0</v>
      </c>
      <c r="H162" s="119">
        <v>0</v>
      </c>
      <c r="I162" s="117">
        <v>1094878</v>
      </c>
      <c r="J162" s="118">
        <v>0</v>
      </c>
      <c r="K162" s="119">
        <v>7330310</v>
      </c>
      <c r="L162" s="118">
        <v>0</v>
      </c>
      <c r="M162" s="120">
        <v>0</v>
      </c>
      <c r="N162" s="109">
        <v>48345290</v>
      </c>
      <c r="O162" s="109">
        <v>0</v>
      </c>
      <c r="P162" s="117">
        <f t="shared" si="58"/>
        <v>56770478</v>
      </c>
    </row>
    <row r="163" spans="1:16" s="31" customFormat="1" ht="11.25" x14ac:dyDescent="0.2">
      <c r="A163" s="103" t="s">
        <v>379</v>
      </c>
      <c r="B163" s="103" t="s">
        <v>354</v>
      </c>
      <c r="C163" s="158" t="s">
        <v>353</v>
      </c>
      <c r="D163" s="117">
        <v>0</v>
      </c>
      <c r="E163" s="117">
        <v>0</v>
      </c>
      <c r="F163" s="118">
        <v>0</v>
      </c>
      <c r="G163" s="119">
        <v>0</v>
      </c>
      <c r="H163" s="119">
        <v>0</v>
      </c>
      <c r="I163" s="117">
        <v>242719</v>
      </c>
      <c r="J163" s="118">
        <v>0</v>
      </c>
      <c r="K163" s="119">
        <v>0</v>
      </c>
      <c r="L163" s="118">
        <v>0</v>
      </c>
      <c r="M163" s="120">
        <v>0</v>
      </c>
      <c r="N163" s="109">
        <v>0</v>
      </c>
      <c r="O163" s="109">
        <v>0</v>
      </c>
      <c r="P163" s="117">
        <f t="shared" si="58"/>
        <v>242719</v>
      </c>
    </row>
    <row r="164" spans="1:16" s="31" customFormat="1" ht="11.25" x14ac:dyDescent="0.2">
      <c r="A164" s="103" t="s">
        <v>315</v>
      </c>
      <c r="B164" s="103" t="s">
        <v>266</v>
      </c>
      <c r="C164" s="158" t="s">
        <v>267</v>
      </c>
      <c r="D164" s="117">
        <v>1076262</v>
      </c>
      <c r="E164" s="117">
        <v>0</v>
      </c>
      <c r="F164" s="118">
        <v>0</v>
      </c>
      <c r="G164" s="119">
        <v>1841503</v>
      </c>
      <c r="H164" s="119">
        <v>0</v>
      </c>
      <c r="I164" s="117">
        <v>0</v>
      </c>
      <c r="J164" s="118">
        <v>0</v>
      </c>
      <c r="K164" s="119">
        <v>836002</v>
      </c>
      <c r="L164" s="118">
        <v>0</v>
      </c>
      <c r="M164" s="120">
        <v>0</v>
      </c>
      <c r="N164" s="109">
        <v>0</v>
      </c>
      <c r="O164" s="109">
        <v>0</v>
      </c>
      <c r="P164" s="117">
        <f t="shared" si="58"/>
        <v>3753767</v>
      </c>
    </row>
    <row r="165" spans="1:16" s="31" customFormat="1" ht="11.25" x14ac:dyDescent="0.2">
      <c r="A165" s="103" t="s">
        <v>324</v>
      </c>
      <c r="B165" s="103" t="s">
        <v>355</v>
      </c>
      <c r="C165" s="158" t="s">
        <v>356</v>
      </c>
      <c r="D165" s="117">
        <v>0</v>
      </c>
      <c r="E165" s="117">
        <v>0</v>
      </c>
      <c r="F165" s="118">
        <v>0</v>
      </c>
      <c r="G165" s="119">
        <v>0</v>
      </c>
      <c r="H165" s="119">
        <v>0</v>
      </c>
      <c r="I165" s="117">
        <v>47547957</v>
      </c>
      <c r="J165" s="118">
        <v>0</v>
      </c>
      <c r="K165" s="119">
        <v>28979005</v>
      </c>
      <c r="L165" s="118">
        <v>0</v>
      </c>
      <c r="M165" s="120">
        <v>0</v>
      </c>
      <c r="N165" s="109">
        <v>42025075</v>
      </c>
      <c r="O165" s="109">
        <v>0</v>
      </c>
      <c r="P165" s="117">
        <f t="shared" si="58"/>
        <v>118552037</v>
      </c>
    </row>
    <row r="166" spans="1:16" s="31" customFormat="1" ht="11.25" x14ac:dyDescent="0.2">
      <c r="A166" s="103" t="s">
        <v>464</v>
      </c>
      <c r="B166" s="101">
        <v>8306125</v>
      </c>
      <c r="C166" s="158" t="s">
        <v>477</v>
      </c>
      <c r="D166" s="117">
        <v>0</v>
      </c>
      <c r="E166" s="117">
        <v>0</v>
      </c>
      <c r="F166" s="117">
        <v>0</v>
      </c>
      <c r="G166" s="117">
        <v>0</v>
      </c>
      <c r="H166" s="117">
        <v>0</v>
      </c>
      <c r="I166" s="117">
        <v>0</v>
      </c>
      <c r="J166" s="117">
        <v>0</v>
      </c>
      <c r="K166" s="117">
        <v>0</v>
      </c>
      <c r="L166" s="117">
        <v>0</v>
      </c>
      <c r="M166" s="117">
        <v>0</v>
      </c>
      <c r="N166" s="109">
        <v>2306698</v>
      </c>
      <c r="O166" s="109">
        <v>0</v>
      </c>
      <c r="P166" s="117">
        <f t="shared" si="58"/>
        <v>2306698</v>
      </c>
    </row>
    <row r="167" spans="1:16" s="31" customFormat="1" ht="11.25" x14ac:dyDescent="0.2">
      <c r="A167" s="103" t="s">
        <v>324</v>
      </c>
      <c r="B167" s="103" t="s">
        <v>357</v>
      </c>
      <c r="C167" s="158" t="s">
        <v>358</v>
      </c>
      <c r="D167" s="117">
        <v>0</v>
      </c>
      <c r="E167" s="117">
        <v>0</v>
      </c>
      <c r="F167" s="118">
        <v>0</v>
      </c>
      <c r="G167" s="119">
        <v>0</v>
      </c>
      <c r="H167" s="119">
        <v>0</v>
      </c>
      <c r="I167" s="117">
        <v>6048865</v>
      </c>
      <c r="J167" s="118">
        <v>0</v>
      </c>
      <c r="K167" s="119">
        <v>9549669</v>
      </c>
      <c r="L167" s="118">
        <v>0</v>
      </c>
      <c r="M167" s="120">
        <v>0</v>
      </c>
      <c r="N167" s="109">
        <v>49432469</v>
      </c>
      <c r="O167" s="109">
        <v>0</v>
      </c>
      <c r="P167" s="117">
        <f t="shared" si="58"/>
        <v>65031003</v>
      </c>
    </row>
    <row r="168" spans="1:16" s="31" customFormat="1" ht="11.25" x14ac:dyDescent="0.2">
      <c r="A168" s="103" t="s">
        <v>380</v>
      </c>
      <c r="B168" s="103" t="s">
        <v>367</v>
      </c>
      <c r="C168" s="158" t="s">
        <v>368</v>
      </c>
      <c r="D168" s="117">
        <v>0</v>
      </c>
      <c r="E168" s="117">
        <v>0</v>
      </c>
      <c r="F168" s="118">
        <v>0</v>
      </c>
      <c r="G168" s="119">
        <v>0</v>
      </c>
      <c r="H168" s="119">
        <v>726392</v>
      </c>
      <c r="I168" s="117">
        <v>0</v>
      </c>
      <c r="J168" s="118">
        <v>0</v>
      </c>
      <c r="K168" s="119">
        <v>0</v>
      </c>
      <c r="L168" s="118">
        <v>0</v>
      </c>
      <c r="M168" s="120">
        <v>0</v>
      </c>
      <c r="N168" s="109">
        <v>0</v>
      </c>
      <c r="O168" s="109">
        <v>0</v>
      </c>
      <c r="P168" s="117">
        <f t="shared" si="58"/>
        <v>726392</v>
      </c>
    </row>
    <row r="169" spans="1:16" s="31" customFormat="1" ht="11.25" x14ac:dyDescent="0.2">
      <c r="A169" s="103" t="s">
        <v>425</v>
      </c>
      <c r="B169" s="103" t="s">
        <v>424</v>
      </c>
      <c r="C169" s="158" t="s">
        <v>478</v>
      </c>
      <c r="D169" s="117">
        <v>0</v>
      </c>
      <c r="E169" s="117">
        <v>0</v>
      </c>
      <c r="F169" s="118">
        <v>0</v>
      </c>
      <c r="G169" s="119">
        <v>0</v>
      </c>
      <c r="H169" s="119">
        <v>0</v>
      </c>
      <c r="I169" s="117">
        <v>0</v>
      </c>
      <c r="J169" s="118">
        <v>0</v>
      </c>
      <c r="K169" s="119">
        <v>16059536</v>
      </c>
      <c r="L169" s="118">
        <v>0</v>
      </c>
      <c r="M169" s="120">
        <v>0</v>
      </c>
      <c r="N169" s="109">
        <v>0</v>
      </c>
      <c r="O169" s="109">
        <v>0</v>
      </c>
      <c r="P169" s="146">
        <f t="shared" si="58"/>
        <v>16059536</v>
      </c>
    </row>
    <row r="170" spans="1:16" s="77" customFormat="1" ht="11.25" x14ac:dyDescent="0.2">
      <c r="A170" s="103"/>
      <c r="B170" s="103"/>
      <c r="C170" s="159" t="s">
        <v>371</v>
      </c>
      <c r="D170" s="134">
        <v>0</v>
      </c>
      <c r="E170" s="135">
        <v>0</v>
      </c>
      <c r="F170" s="136">
        <v>0</v>
      </c>
      <c r="G170" s="137">
        <f>SUM(G171)</f>
        <v>42336243</v>
      </c>
      <c r="H170" s="137">
        <f t="shared" ref="H170:K170" si="61">SUM(H171)</f>
        <v>0</v>
      </c>
      <c r="I170" s="135">
        <f t="shared" si="61"/>
        <v>0</v>
      </c>
      <c r="J170" s="136">
        <f t="shared" si="61"/>
        <v>0</v>
      </c>
      <c r="K170" s="137">
        <f t="shared" si="61"/>
        <v>0</v>
      </c>
      <c r="L170" s="136">
        <f>SUM(L171:L172)</f>
        <v>9067446</v>
      </c>
      <c r="M170" s="138">
        <f>SUM(M171:M175)</f>
        <v>5603938</v>
      </c>
      <c r="N170" s="139">
        <f>SUM(N171:N175)</f>
        <v>45069066</v>
      </c>
      <c r="O170" s="139">
        <f>SUM(O171:O175)</f>
        <v>3944020</v>
      </c>
      <c r="P170" s="160">
        <f t="shared" si="58"/>
        <v>106020713</v>
      </c>
    </row>
    <row r="171" spans="1:16" s="31" customFormat="1" ht="11.25" x14ac:dyDescent="0.2">
      <c r="A171" s="103" t="s">
        <v>381</v>
      </c>
      <c r="B171" s="103">
        <v>8311132</v>
      </c>
      <c r="C171" s="158" t="s">
        <v>372</v>
      </c>
      <c r="D171" s="117">
        <v>0</v>
      </c>
      <c r="E171" s="117">
        <v>0</v>
      </c>
      <c r="F171" s="118">
        <v>0</v>
      </c>
      <c r="G171" s="119">
        <v>42336243</v>
      </c>
      <c r="H171" s="119">
        <v>0</v>
      </c>
      <c r="I171" s="117">
        <v>0</v>
      </c>
      <c r="J171" s="118">
        <v>0</v>
      </c>
      <c r="K171" s="119">
        <v>0</v>
      </c>
      <c r="L171" s="118">
        <v>6973383</v>
      </c>
      <c r="M171" s="120">
        <v>0</v>
      </c>
      <c r="N171" s="109">
        <v>8822822</v>
      </c>
      <c r="O171" s="109">
        <v>0</v>
      </c>
      <c r="P171" s="161">
        <f t="shared" si="58"/>
        <v>58132448</v>
      </c>
    </row>
    <row r="172" spans="1:16" s="31" customFormat="1" ht="11.25" x14ac:dyDescent="0.2">
      <c r="A172" s="103" t="s">
        <v>440</v>
      </c>
      <c r="B172" s="103" t="s">
        <v>439</v>
      </c>
      <c r="C172" s="158" t="s">
        <v>441</v>
      </c>
      <c r="D172" s="117">
        <v>0</v>
      </c>
      <c r="E172" s="117">
        <v>0</v>
      </c>
      <c r="F172" s="117">
        <v>0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8">
        <v>2094063</v>
      </c>
      <c r="M172" s="120">
        <v>1127485</v>
      </c>
      <c r="N172" s="109">
        <v>372515</v>
      </c>
      <c r="O172" s="109">
        <v>0</v>
      </c>
      <c r="P172" s="161">
        <f t="shared" si="58"/>
        <v>3594063</v>
      </c>
    </row>
    <row r="173" spans="1:16" s="31" customFormat="1" ht="11.25" x14ac:dyDescent="0.2">
      <c r="A173" s="103" t="s">
        <v>467</v>
      </c>
      <c r="B173" s="103">
        <v>8311128</v>
      </c>
      <c r="C173" s="158" t="s">
        <v>479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119">
        <v>0</v>
      </c>
      <c r="J173" s="119">
        <v>0</v>
      </c>
      <c r="K173" s="119">
        <v>0</v>
      </c>
      <c r="L173" s="119">
        <v>0</v>
      </c>
      <c r="M173" s="120">
        <v>0</v>
      </c>
      <c r="N173" s="109">
        <v>1050000</v>
      </c>
      <c r="O173" s="109">
        <v>0</v>
      </c>
      <c r="P173" s="109">
        <f t="shared" si="58"/>
        <v>1050000</v>
      </c>
    </row>
    <row r="174" spans="1:16" s="31" customFormat="1" ht="11.25" x14ac:dyDescent="0.2">
      <c r="A174" s="103" t="s">
        <v>480</v>
      </c>
      <c r="B174" s="103" t="s">
        <v>456</v>
      </c>
      <c r="C174" s="158" t="s">
        <v>458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0</v>
      </c>
      <c r="M174" s="120">
        <v>4112604</v>
      </c>
      <c r="N174" s="109">
        <v>22828156</v>
      </c>
      <c r="O174" s="109">
        <v>3024600</v>
      </c>
      <c r="P174" s="161">
        <f t="shared" si="58"/>
        <v>29965360</v>
      </c>
    </row>
    <row r="175" spans="1:16" s="31" customFormat="1" ht="11.25" x14ac:dyDescent="0.2">
      <c r="A175" s="103" t="s">
        <v>481</v>
      </c>
      <c r="B175" s="103" t="s">
        <v>457</v>
      </c>
      <c r="C175" s="158" t="s">
        <v>459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20">
        <v>363849</v>
      </c>
      <c r="N175" s="109">
        <v>11995573</v>
      </c>
      <c r="O175" s="109">
        <v>919420</v>
      </c>
      <c r="P175" s="161">
        <f t="shared" si="58"/>
        <v>13278842</v>
      </c>
    </row>
    <row r="176" spans="1:16" s="77" customFormat="1" ht="11.25" x14ac:dyDescent="0.2">
      <c r="A176" s="103"/>
      <c r="B176" s="103"/>
      <c r="C176" s="159" t="s">
        <v>359</v>
      </c>
      <c r="D176" s="134">
        <v>0</v>
      </c>
      <c r="E176" s="135">
        <v>0</v>
      </c>
      <c r="F176" s="136">
        <v>0</v>
      </c>
      <c r="G176" s="137">
        <f>SUM(G177:G178)</f>
        <v>9689016</v>
      </c>
      <c r="H176" s="137">
        <f t="shared" ref="H176:J176" si="62">SUM(H177:H178)</f>
        <v>2000000</v>
      </c>
      <c r="I176" s="135">
        <f t="shared" si="62"/>
        <v>1165000</v>
      </c>
      <c r="J176" s="136">
        <f t="shared" si="62"/>
        <v>0</v>
      </c>
      <c r="K176" s="137">
        <f t="shared" ref="K176:L176" si="63">SUM(K177:K178)</f>
        <v>0</v>
      </c>
      <c r="L176" s="136">
        <f t="shared" si="63"/>
        <v>0</v>
      </c>
      <c r="M176" s="138">
        <f t="shared" ref="M176:O176" si="64">SUM(M177:M178)</f>
        <v>0</v>
      </c>
      <c r="N176" s="139">
        <f t="shared" si="64"/>
        <v>0</v>
      </c>
      <c r="O176" s="139">
        <f t="shared" si="64"/>
        <v>-112554</v>
      </c>
      <c r="P176" s="162">
        <f t="shared" si="58"/>
        <v>12741462</v>
      </c>
    </row>
    <row r="177" spans="1:16" s="31" customFormat="1" ht="11.25" x14ac:dyDescent="0.2">
      <c r="A177" s="103" t="s">
        <v>382</v>
      </c>
      <c r="B177" s="103" t="s">
        <v>360</v>
      </c>
      <c r="C177" s="158" t="s">
        <v>435</v>
      </c>
      <c r="D177" s="117">
        <v>0</v>
      </c>
      <c r="E177" s="117">
        <v>0</v>
      </c>
      <c r="F177" s="118">
        <v>0</v>
      </c>
      <c r="G177" s="119">
        <v>7109016</v>
      </c>
      <c r="H177" s="119">
        <v>2000000</v>
      </c>
      <c r="I177" s="117">
        <v>625000</v>
      </c>
      <c r="J177" s="118">
        <v>0</v>
      </c>
      <c r="K177" s="119">
        <v>0</v>
      </c>
      <c r="L177" s="118">
        <v>0</v>
      </c>
      <c r="M177" s="120">
        <v>0</v>
      </c>
      <c r="N177" s="109">
        <v>0</v>
      </c>
      <c r="O177" s="109">
        <v>-112554</v>
      </c>
      <c r="P177" s="117">
        <f t="shared" si="58"/>
        <v>9621462</v>
      </c>
    </row>
    <row r="178" spans="1:16" s="31" customFormat="1" ht="11.25" x14ac:dyDescent="0.2">
      <c r="A178" s="103" t="s">
        <v>383</v>
      </c>
      <c r="B178" s="103">
        <v>8315123</v>
      </c>
      <c r="C178" s="158" t="s">
        <v>361</v>
      </c>
      <c r="D178" s="117">
        <v>0</v>
      </c>
      <c r="E178" s="117">
        <v>0</v>
      </c>
      <c r="F178" s="118">
        <v>0</v>
      </c>
      <c r="G178" s="119">
        <v>2580000</v>
      </c>
      <c r="H178" s="119">
        <v>0</v>
      </c>
      <c r="I178" s="117">
        <v>540000</v>
      </c>
      <c r="J178" s="118">
        <v>0</v>
      </c>
      <c r="K178" s="119">
        <v>0</v>
      </c>
      <c r="L178" s="118">
        <v>0</v>
      </c>
      <c r="M178" s="120">
        <v>0</v>
      </c>
      <c r="N178" s="109">
        <v>0</v>
      </c>
      <c r="O178" s="109">
        <v>0</v>
      </c>
      <c r="P178" s="117">
        <f t="shared" si="58"/>
        <v>3120000</v>
      </c>
    </row>
    <row r="179" spans="1:16" s="31" customFormat="1" ht="11.25" x14ac:dyDescent="0.2">
      <c r="A179" s="103"/>
      <c r="B179" s="103"/>
      <c r="C179" s="159" t="s">
        <v>486</v>
      </c>
      <c r="D179" s="135">
        <f>D180</f>
        <v>0</v>
      </c>
      <c r="E179" s="135">
        <f t="shared" ref="E179:J179" si="65">E180</f>
        <v>0</v>
      </c>
      <c r="F179" s="136">
        <f t="shared" si="65"/>
        <v>0</v>
      </c>
      <c r="G179" s="137">
        <f t="shared" si="65"/>
        <v>0</v>
      </c>
      <c r="H179" s="137">
        <f t="shared" si="65"/>
        <v>0</v>
      </c>
      <c r="I179" s="135">
        <f t="shared" si="65"/>
        <v>0</v>
      </c>
      <c r="J179" s="136">
        <f t="shared" si="65"/>
        <v>0</v>
      </c>
      <c r="K179" s="137">
        <f>SUM(K180)</f>
        <v>6323094</v>
      </c>
      <c r="L179" s="136">
        <f>SUM(L180)</f>
        <v>0</v>
      </c>
      <c r="M179" s="138">
        <f>SUM(M180)</f>
        <v>1580774</v>
      </c>
      <c r="N179" s="139">
        <f>SUM(N180)</f>
        <v>0</v>
      </c>
      <c r="O179" s="139">
        <f>SUM(O180)</f>
        <v>0</v>
      </c>
      <c r="P179" s="135">
        <f t="shared" si="58"/>
        <v>7903868</v>
      </c>
    </row>
    <row r="180" spans="1:16" s="31" customFormat="1" ht="11.25" x14ac:dyDescent="0.2">
      <c r="A180" s="103" t="s">
        <v>427</v>
      </c>
      <c r="B180" s="103" t="s">
        <v>426</v>
      </c>
      <c r="C180" s="158" t="s">
        <v>485</v>
      </c>
      <c r="D180" s="117">
        <v>0</v>
      </c>
      <c r="E180" s="117">
        <v>0</v>
      </c>
      <c r="F180" s="118">
        <v>0</v>
      </c>
      <c r="G180" s="119">
        <v>0</v>
      </c>
      <c r="H180" s="119">
        <v>0</v>
      </c>
      <c r="I180" s="117">
        <v>0</v>
      </c>
      <c r="J180" s="118">
        <v>0</v>
      </c>
      <c r="K180" s="119">
        <v>6323094</v>
      </c>
      <c r="L180" s="118">
        <v>0</v>
      </c>
      <c r="M180" s="120">
        <v>1580774</v>
      </c>
      <c r="N180" s="109">
        <v>0</v>
      </c>
      <c r="O180" s="109">
        <v>0</v>
      </c>
      <c r="P180" s="117">
        <f t="shared" si="58"/>
        <v>7903868</v>
      </c>
    </row>
    <row r="181" spans="1:16" s="77" customFormat="1" ht="11.25" x14ac:dyDescent="0.2">
      <c r="A181" s="103"/>
      <c r="B181" s="103"/>
      <c r="C181" s="159" t="s">
        <v>487</v>
      </c>
      <c r="D181" s="134">
        <v>0</v>
      </c>
      <c r="E181" s="135">
        <v>0</v>
      </c>
      <c r="F181" s="136">
        <v>0</v>
      </c>
      <c r="G181" s="137">
        <f>SUM(G182)</f>
        <v>1601336</v>
      </c>
      <c r="H181" s="137">
        <f t="shared" ref="H181:I181" si="66">SUM(H182)</f>
        <v>0</v>
      </c>
      <c r="I181" s="135">
        <f t="shared" si="66"/>
        <v>0</v>
      </c>
      <c r="J181" s="136">
        <f t="shared" ref="J181:O181" si="67">SUM(J182:J183)</f>
        <v>41522243</v>
      </c>
      <c r="K181" s="137">
        <f t="shared" si="67"/>
        <v>0</v>
      </c>
      <c r="L181" s="136">
        <f t="shared" si="67"/>
        <v>0</v>
      </c>
      <c r="M181" s="138">
        <f t="shared" si="67"/>
        <v>0</v>
      </c>
      <c r="N181" s="139">
        <f t="shared" si="67"/>
        <v>0</v>
      </c>
      <c r="O181" s="139">
        <f t="shared" si="67"/>
        <v>0</v>
      </c>
      <c r="P181" s="135">
        <f t="shared" si="58"/>
        <v>43123579</v>
      </c>
    </row>
    <row r="182" spans="1:16" s="31" customFormat="1" ht="11.25" x14ac:dyDescent="0.2">
      <c r="A182" s="103" t="s">
        <v>384</v>
      </c>
      <c r="B182" s="103">
        <v>8323102</v>
      </c>
      <c r="C182" s="158" t="s">
        <v>373</v>
      </c>
      <c r="D182" s="117">
        <v>0</v>
      </c>
      <c r="E182" s="117">
        <v>0</v>
      </c>
      <c r="F182" s="118">
        <v>0</v>
      </c>
      <c r="G182" s="119">
        <v>1601336</v>
      </c>
      <c r="H182" s="119">
        <v>0</v>
      </c>
      <c r="I182" s="117">
        <v>0</v>
      </c>
      <c r="J182" s="118">
        <v>0</v>
      </c>
      <c r="K182" s="119">
        <v>0</v>
      </c>
      <c r="L182" s="118">
        <v>0</v>
      </c>
      <c r="M182" s="120">
        <v>0</v>
      </c>
      <c r="N182" s="109">
        <v>0</v>
      </c>
      <c r="O182" s="109">
        <v>0</v>
      </c>
      <c r="P182" s="117">
        <f t="shared" si="58"/>
        <v>1601336</v>
      </c>
    </row>
    <row r="183" spans="1:16" s="31" customFormat="1" ht="11.25" x14ac:dyDescent="0.2">
      <c r="A183" s="103" t="s">
        <v>406</v>
      </c>
      <c r="B183" s="103" t="s">
        <v>405</v>
      </c>
      <c r="C183" s="158" t="s">
        <v>482</v>
      </c>
      <c r="D183" s="117">
        <v>0</v>
      </c>
      <c r="E183" s="117">
        <v>0</v>
      </c>
      <c r="F183" s="118">
        <v>0</v>
      </c>
      <c r="G183" s="145">
        <v>0</v>
      </c>
      <c r="H183" s="145">
        <v>0</v>
      </c>
      <c r="I183" s="146">
        <v>0</v>
      </c>
      <c r="J183" s="147">
        <v>41522243</v>
      </c>
      <c r="K183" s="145">
        <v>0</v>
      </c>
      <c r="L183" s="147">
        <v>0</v>
      </c>
      <c r="M183" s="163">
        <v>0</v>
      </c>
      <c r="N183" s="164">
        <v>0</v>
      </c>
      <c r="O183" s="164">
        <v>0</v>
      </c>
      <c r="P183" s="146">
        <f t="shared" si="58"/>
        <v>41522243</v>
      </c>
    </row>
    <row r="184" spans="1:16" s="31" customFormat="1" ht="11.25" x14ac:dyDescent="0.2">
      <c r="A184" s="103"/>
      <c r="B184" s="103"/>
      <c r="C184" s="159" t="s">
        <v>488</v>
      </c>
      <c r="D184" s="135">
        <f>D185</f>
        <v>0</v>
      </c>
      <c r="E184" s="135">
        <f t="shared" ref="E184:O184" si="68">E185</f>
        <v>0</v>
      </c>
      <c r="F184" s="135">
        <f t="shared" si="68"/>
        <v>0</v>
      </c>
      <c r="G184" s="135">
        <f t="shared" si="68"/>
        <v>0</v>
      </c>
      <c r="H184" s="135">
        <f t="shared" si="68"/>
        <v>0</v>
      </c>
      <c r="I184" s="135">
        <f t="shared" si="68"/>
        <v>0</v>
      </c>
      <c r="J184" s="135">
        <f t="shared" si="68"/>
        <v>0</v>
      </c>
      <c r="K184" s="135">
        <f t="shared" si="68"/>
        <v>0</v>
      </c>
      <c r="L184" s="135">
        <f t="shared" si="68"/>
        <v>0</v>
      </c>
      <c r="M184" s="135">
        <f t="shared" si="68"/>
        <v>0</v>
      </c>
      <c r="N184" s="135">
        <f t="shared" si="68"/>
        <v>0</v>
      </c>
      <c r="O184" s="135">
        <f t="shared" si="68"/>
        <v>28013947</v>
      </c>
      <c r="P184" s="135">
        <f t="shared" si="58"/>
        <v>28013947</v>
      </c>
    </row>
    <row r="185" spans="1:16" s="31" customFormat="1" ht="11.25" x14ac:dyDescent="0.2">
      <c r="A185" s="103" t="s">
        <v>474</v>
      </c>
      <c r="B185" s="103">
        <v>8325106</v>
      </c>
      <c r="C185" s="158" t="s">
        <v>468</v>
      </c>
      <c r="D185" s="117">
        <v>0</v>
      </c>
      <c r="E185" s="117">
        <v>0</v>
      </c>
      <c r="F185" s="117">
        <v>0</v>
      </c>
      <c r="G185" s="119">
        <v>0</v>
      </c>
      <c r="H185" s="119">
        <v>0</v>
      </c>
      <c r="I185" s="119">
        <v>0</v>
      </c>
      <c r="J185" s="119">
        <v>0</v>
      </c>
      <c r="K185" s="119">
        <v>0</v>
      </c>
      <c r="L185" s="119">
        <v>0</v>
      </c>
      <c r="M185" s="119">
        <v>0</v>
      </c>
      <c r="N185" s="119">
        <v>0</v>
      </c>
      <c r="O185" s="109">
        <v>28013947</v>
      </c>
      <c r="P185" s="117">
        <f t="shared" si="58"/>
        <v>28013947</v>
      </c>
    </row>
    <row r="186" spans="1:16" s="77" customFormat="1" ht="11.25" x14ac:dyDescent="0.2">
      <c r="A186" s="103"/>
      <c r="B186" s="103"/>
      <c r="C186" s="159" t="s">
        <v>362</v>
      </c>
      <c r="D186" s="134">
        <f>D187+D188</f>
        <v>0</v>
      </c>
      <c r="E186" s="135">
        <f t="shared" ref="E186:J186" si="69">E187+E188</f>
        <v>0</v>
      </c>
      <c r="F186" s="136">
        <f t="shared" si="69"/>
        <v>0</v>
      </c>
      <c r="G186" s="137">
        <f t="shared" si="69"/>
        <v>0</v>
      </c>
      <c r="H186" s="137">
        <f t="shared" si="69"/>
        <v>0</v>
      </c>
      <c r="I186" s="135">
        <f t="shared" si="69"/>
        <v>1076759</v>
      </c>
      <c r="J186" s="136">
        <f t="shared" si="69"/>
        <v>0</v>
      </c>
      <c r="K186" s="137">
        <f>K187+K188</f>
        <v>1194206</v>
      </c>
      <c r="L186" s="136">
        <f>L187+L188</f>
        <v>0</v>
      </c>
      <c r="M186" s="138">
        <f>M187+M188</f>
        <v>0</v>
      </c>
      <c r="N186" s="139">
        <f>N187+N188</f>
        <v>0</v>
      </c>
      <c r="O186" s="139">
        <f>O187+O188</f>
        <v>0</v>
      </c>
      <c r="P186" s="135">
        <f t="shared" si="58"/>
        <v>2270965</v>
      </c>
    </row>
    <row r="187" spans="1:16" s="31" customFormat="1" ht="11.25" x14ac:dyDescent="0.2">
      <c r="A187" s="103" t="s">
        <v>385</v>
      </c>
      <c r="B187" s="103" t="s">
        <v>363</v>
      </c>
      <c r="C187" s="158" t="s">
        <v>364</v>
      </c>
      <c r="D187" s="117">
        <v>0</v>
      </c>
      <c r="E187" s="117">
        <v>0</v>
      </c>
      <c r="F187" s="118">
        <v>0</v>
      </c>
      <c r="G187" s="119">
        <v>0</v>
      </c>
      <c r="H187" s="119">
        <v>0</v>
      </c>
      <c r="I187" s="117">
        <v>1076759</v>
      </c>
      <c r="J187" s="118">
        <v>0</v>
      </c>
      <c r="K187" s="119">
        <v>0</v>
      </c>
      <c r="L187" s="118">
        <v>0</v>
      </c>
      <c r="M187" s="120">
        <v>0</v>
      </c>
      <c r="N187" s="109">
        <v>0</v>
      </c>
      <c r="O187" s="109">
        <v>0</v>
      </c>
      <c r="P187" s="117">
        <f t="shared" si="58"/>
        <v>1076759</v>
      </c>
    </row>
    <row r="188" spans="1:16" s="31" customFormat="1" ht="11.25" x14ac:dyDescent="0.2">
      <c r="A188" s="103" t="s">
        <v>423</v>
      </c>
      <c r="B188" s="103" t="s">
        <v>421</v>
      </c>
      <c r="C188" s="158" t="s">
        <v>422</v>
      </c>
      <c r="D188" s="117">
        <v>0</v>
      </c>
      <c r="E188" s="117">
        <v>0</v>
      </c>
      <c r="F188" s="118">
        <v>0</v>
      </c>
      <c r="G188" s="119">
        <v>0</v>
      </c>
      <c r="H188" s="119">
        <v>0</v>
      </c>
      <c r="I188" s="117">
        <v>0</v>
      </c>
      <c r="J188" s="118">
        <v>0</v>
      </c>
      <c r="K188" s="119">
        <v>1194206</v>
      </c>
      <c r="L188" s="118">
        <v>0</v>
      </c>
      <c r="M188" s="120">
        <v>0</v>
      </c>
      <c r="N188" s="109">
        <v>0</v>
      </c>
      <c r="O188" s="109">
        <v>0</v>
      </c>
      <c r="P188" s="117">
        <f t="shared" si="58"/>
        <v>1194206</v>
      </c>
    </row>
    <row r="189" spans="1:16" s="77" customFormat="1" ht="11.25" x14ac:dyDescent="0.2">
      <c r="A189" s="103"/>
      <c r="B189" s="103"/>
      <c r="C189" s="159" t="s">
        <v>489</v>
      </c>
      <c r="D189" s="134">
        <f>D190+D191</f>
        <v>0</v>
      </c>
      <c r="E189" s="135">
        <v>0</v>
      </c>
      <c r="F189" s="136">
        <v>0</v>
      </c>
      <c r="G189" s="137">
        <v>0</v>
      </c>
      <c r="H189" s="137">
        <f>SUM(H190)</f>
        <v>18868175</v>
      </c>
      <c r="I189" s="135">
        <f t="shared" ref="I189" si="70">SUM(I190)</f>
        <v>0</v>
      </c>
      <c r="J189" s="137">
        <f>SUM(J190)</f>
        <v>0</v>
      </c>
      <c r="K189" s="135">
        <f>SUM(K190:K191)</f>
        <v>1490226</v>
      </c>
      <c r="L189" s="136">
        <f>SUM(L190:L191)</f>
        <v>0</v>
      </c>
      <c r="M189" s="138">
        <f>SUM(M190:M191)</f>
        <v>0</v>
      </c>
      <c r="N189" s="139">
        <f>SUM(N190:N191)</f>
        <v>36714615</v>
      </c>
      <c r="O189" s="139">
        <f>SUM(O190:O191)</f>
        <v>0</v>
      </c>
      <c r="P189" s="136">
        <f t="shared" si="58"/>
        <v>57073016</v>
      </c>
    </row>
    <row r="190" spans="1:16" s="31" customFormat="1" ht="11.25" x14ac:dyDescent="0.2">
      <c r="A190" s="103" t="s">
        <v>386</v>
      </c>
      <c r="B190" s="103">
        <v>8321111</v>
      </c>
      <c r="C190" s="158" t="s">
        <v>483</v>
      </c>
      <c r="D190" s="117">
        <v>0</v>
      </c>
      <c r="E190" s="117">
        <v>0</v>
      </c>
      <c r="F190" s="118">
        <v>0</v>
      </c>
      <c r="G190" s="119">
        <v>0</v>
      </c>
      <c r="H190" s="119">
        <v>18868175</v>
      </c>
      <c r="I190" s="117">
        <v>0</v>
      </c>
      <c r="J190" s="118">
        <v>0</v>
      </c>
      <c r="K190" s="119">
        <v>0</v>
      </c>
      <c r="L190" s="118">
        <v>0</v>
      </c>
      <c r="M190" s="120">
        <v>0</v>
      </c>
      <c r="N190" s="109">
        <v>0</v>
      </c>
      <c r="O190" s="109">
        <v>0</v>
      </c>
      <c r="P190" s="117">
        <f t="shared" si="58"/>
        <v>18868175</v>
      </c>
    </row>
    <row r="191" spans="1:16" s="31" customFormat="1" ht="11.25" x14ac:dyDescent="0.2">
      <c r="A191" s="103" t="s">
        <v>429</v>
      </c>
      <c r="B191" s="103" t="s">
        <v>428</v>
      </c>
      <c r="C191" s="158" t="s">
        <v>434</v>
      </c>
      <c r="D191" s="117">
        <v>0</v>
      </c>
      <c r="E191" s="117">
        <v>0</v>
      </c>
      <c r="F191" s="118">
        <v>0</v>
      </c>
      <c r="G191" s="119">
        <v>0</v>
      </c>
      <c r="H191" s="119">
        <v>0</v>
      </c>
      <c r="I191" s="117">
        <v>0</v>
      </c>
      <c r="J191" s="118">
        <v>0</v>
      </c>
      <c r="K191" s="119">
        <v>1490226</v>
      </c>
      <c r="L191" s="118">
        <v>0</v>
      </c>
      <c r="M191" s="120">
        <v>0</v>
      </c>
      <c r="N191" s="109">
        <v>36714615</v>
      </c>
      <c r="O191" s="109">
        <v>0</v>
      </c>
      <c r="P191" s="117">
        <f t="shared" si="58"/>
        <v>38204841</v>
      </c>
    </row>
    <row r="192" spans="1:16" s="31" customFormat="1" ht="11.25" x14ac:dyDescent="0.2">
      <c r="A192" s="103"/>
      <c r="B192" s="103"/>
      <c r="C192" s="159" t="s">
        <v>288</v>
      </c>
      <c r="D192" s="134">
        <f>D193+D214</f>
        <v>84280123</v>
      </c>
      <c r="E192" s="135">
        <f>E193+E214</f>
        <v>80572900</v>
      </c>
      <c r="F192" s="136">
        <f>F193+F214</f>
        <v>92201266</v>
      </c>
      <c r="G192" s="137">
        <f>G193+G214</f>
        <v>84820629</v>
      </c>
      <c r="H192" s="137">
        <f t="shared" ref="H192:I192" si="71">H193+H214</f>
        <v>63245009</v>
      </c>
      <c r="I192" s="135">
        <f t="shared" si="71"/>
        <v>77637632</v>
      </c>
      <c r="J192" s="136">
        <f t="shared" ref="J192:K192" si="72">J193+J214</f>
        <v>86770268</v>
      </c>
      <c r="K192" s="137">
        <f t="shared" si="72"/>
        <v>79926164</v>
      </c>
      <c r="L192" s="136">
        <f t="shared" ref="L192" si="73">L193+L214</f>
        <v>86656854</v>
      </c>
      <c r="M192" s="138">
        <f>M193+M214</f>
        <v>74782809</v>
      </c>
      <c r="N192" s="139">
        <f>N193+N214</f>
        <v>88946642</v>
      </c>
      <c r="O192" s="139">
        <f>O193+O214</f>
        <v>92432943</v>
      </c>
      <c r="P192" s="135">
        <f t="shared" si="58"/>
        <v>992273239</v>
      </c>
    </row>
    <row r="193" spans="1:16" s="77" customFormat="1" ht="11.25" x14ac:dyDescent="0.2">
      <c r="A193" s="103"/>
      <c r="B193" s="103"/>
      <c r="C193" s="158" t="s">
        <v>194</v>
      </c>
      <c r="D193" s="117">
        <f>SUM(D194:D206)</f>
        <v>83636194</v>
      </c>
      <c r="E193" s="117">
        <f>SUM(E194:E206)</f>
        <v>78111779</v>
      </c>
      <c r="F193" s="118">
        <f>SUM(F194:F206)</f>
        <v>88080451</v>
      </c>
      <c r="G193" s="119">
        <f>SUM(G194:G206)</f>
        <v>81827316</v>
      </c>
      <c r="H193" s="119">
        <f t="shared" ref="H193:I193" si="74">SUM(H194:H206)</f>
        <v>61585165</v>
      </c>
      <c r="I193" s="117">
        <f t="shared" si="74"/>
        <v>75125328</v>
      </c>
      <c r="J193" s="118">
        <f t="shared" ref="J193:K193" si="75">SUM(J194:J206)</f>
        <v>84232246</v>
      </c>
      <c r="K193" s="119">
        <f t="shared" si="75"/>
        <v>76236437</v>
      </c>
      <c r="L193" s="118">
        <f>SUM(L194:L206)</f>
        <v>83253919</v>
      </c>
      <c r="M193" s="120">
        <f>SUM(M194:M206)</f>
        <v>72984022</v>
      </c>
      <c r="N193" s="109">
        <f>SUM(N194:N206)</f>
        <v>88016375</v>
      </c>
      <c r="O193" s="109">
        <f>SUM(O194:O206)</f>
        <v>89350587</v>
      </c>
      <c r="P193" s="117">
        <f t="shared" si="58"/>
        <v>962439819</v>
      </c>
    </row>
    <row r="194" spans="1:16" s="31" customFormat="1" ht="11.25" x14ac:dyDescent="0.2">
      <c r="A194" s="103" t="s">
        <v>298</v>
      </c>
      <c r="B194" s="103" t="s">
        <v>150</v>
      </c>
      <c r="C194" s="158" t="s">
        <v>264</v>
      </c>
      <c r="D194" s="117">
        <v>38568</v>
      </c>
      <c r="E194" s="117">
        <v>52359</v>
      </c>
      <c r="F194" s="118">
        <v>66330</v>
      </c>
      <c r="G194" s="119">
        <v>89482</v>
      </c>
      <c r="H194" s="119">
        <v>164503</v>
      </c>
      <c r="I194" s="117">
        <v>75457</v>
      </c>
      <c r="J194" s="118">
        <v>61972</v>
      </c>
      <c r="K194" s="119">
        <v>57825</v>
      </c>
      <c r="L194" s="118">
        <v>59444</v>
      </c>
      <c r="M194" s="120">
        <v>58331</v>
      </c>
      <c r="N194" s="109">
        <v>46300</v>
      </c>
      <c r="O194" s="109">
        <v>38783</v>
      </c>
      <c r="P194" s="117">
        <f t="shared" si="58"/>
        <v>809354</v>
      </c>
    </row>
    <row r="195" spans="1:16" s="31" customFormat="1" ht="11.25" x14ac:dyDescent="0.2">
      <c r="A195" s="103" t="s">
        <v>300</v>
      </c>
      <c r="B195" s="103">
        <v>8401120</v>
      </c>
      <c r="C195" s="165" t="s">
        <v>452</v>
      </c>
      <c r="D195" s="117">
        <v>10112540</v>
      </c>
      <c r="E195" s="117">
        <v>10112540</v>
      </c>
      <c r="F195" s="118">
        <v>10112540</v>
      </c>
      <c r="G195" s="119">
        <v>10112540</v>
      </c>
      <c r="H195" s="119">
        <v>10112540</v>
      </c>
      <c r="I195" s="117">
        <v>10112540</v>
      </c>
      <c r="J195" s="118">
        <v>10112540</v>
      </c>
      <c r="K195" s="119">
        <v>10112540</v>
      </c>
      <c r="L195" s="118">
        <v>10112540</v>
      </c>
      <c r="M195" s="120">
        <v>10112540</v>
      </c>
      <c r="N195" s="109">
        <v>10112540</v>
      </c>
      <c r="O195" s="109">
        <v>10112540</v>
      </c>
      <c r="P195" s="117">
        <f t="shared" si="58"/>
        <v>121350480</v>
      </c>
    </row>
    <row r="196" spans="1:16" s="31" customFormat="1" ht="11.25" x14ac:dyDescent="0.2">
      <c r="A196" s="103" t="s">
        <v>298</v>
      </c>
      <c r="B196" s="103" t="s">
        <v>151</v>
      </c>
      <c r="C196" s="158" t="s">
        <v>263</v>
      </c>
      <c r="D196" s="117">
        <v>46658369</v>
      </c>
      <c r="E196" s="117">
        <v>36931031</v>
      </c>
      <c r="F196" s="118">
        <v>38861404</v>
      </c>
      <c r="G196" s="119">
        <v>47589864</v>
      </c>
      <c r="H196" s="119">
        <v>34461387</v>
      </c>
      <c r="I196" s="117">
        <v>38156371</v>
      </c>
      <c r="J196" s="118">
        <v>42031157</v>
      </c>
      <c r="K196" s="119">
        <v>42112746</v>
      </c>
      <c r="L196" s="118">
        <v>47392001</v>
      </c>
      <c r="M196" s="120">
        <v>38580283</v>
      </c>
      <c r="N196" s="109">
        <v>49041596</v>
      </c>
      <c r="O196" s="109">
        <v>52472684</v>
      </c>
      <c r="P196" s="117">
        <f t="shared" ref="P196:P251" si="76">SUM(D196:O196)</f>
        <v>514288893</v>
      </c>
    </row>
    <row r="197" spans="1:16" s="31" customFormat="1" ht="11.25" x14ac:dyDescent="0.2">
      <c r="A197" s="103" t="s">
        <v>300</v>
      </c>
      <c r="B197" s="103">
        <v>8401121</v>
      </c>
      <c r="C197" s="158" t="s">
        <v>490</v>
      </c>
      <c r="D197" s="117">
        <v>2947498</v>
      </c>
      <c r="E197" s="117">
        <v>2735433</v>
      </c>
      <c r="F197" s="118">
        <v>4031439</v>
      </c>
      <c r="G197" s="119">
        <v>2337525</v>
      </c>
      <c r="H197" s="119">
        <v>2684006</v>
      </c>
      <c r="I197" s="117">
        <v>4183916</v>
      </c>
      <c r="J197" s="118">
        <v>4308279</v>
      </c>
      <c r="K197" s="119">
        <v>3419022</v>
      </c>
      <c r="L197" s="118">
        <v>3395501</v>
      </c>
      <c r="M197" s="120">
        <v>3315120</v>
      </c>
      <c r="N197" s="109">
        <v>3905336</v>
      </c>
      <c r="O197" s="109">
        <v>3430070</v>
      </c>
      <c r="P197" s="117">
        <f t="shared" si="76"/>
        <v>40693145</v>
      </c>
    </row>
    <row r="198" spans="1:16" s="31" customFormat="1" ht="11.25" x14ac:dyDescent="0.2">
      <c r="A198" s="103" t="s">
        <v>298</v>
      </c>
      <c r="B198" s="103" t="s">
        <v>152</v>
      </c>
      <c r="C198" s="158" t="s">
        <v>51</v>
      </c>
      <c r="D198" s="117">
        <v>27835</v>
      </c>
      <c r="E198" s="117">
        <v>634201</v>
      </c>
      <c r="F198" s="118">
        <v>323896</v>
      </c>
      <c r="G198" s="119">
        <v>122892</v>
      </c>
      <c r="H198" s="119">
        <v>97975</v>
      </c>
      <c r="I198" s="117">
        <v>77061</v>
      </c>
      <c r="J198" s="118">
        <v>119947</v>
      </c>
      <c r="K198" s="119">
        <v>421124</v>
      </c>
      <c r="L198" s="118">
        <v>707591</v>
      </c>
      <c r="M198" s="120">
        <v>124556</v>
      </c>
      <c r="N198" s="109">
        <v>4786</v>
      </c>
      <c r="O198" s="109">
        <v>1218676</v>
      </c>
      <c r="P198" s="117">
        <f t="shared" si="76"/>
        <v>3880540</v>
      </c>
    </row>
    <row r="199" spans="1:16" s="31" customFormat="1" ht="11.25" x14ac:dyDescent="0.2">
      <c r="A199" s="103" t="s">
        <v>298</v>
      </c>
      <c r="B199" s="103" t="s">
        <v>153</v>
      </c>
      <c r="C199" s="158" t="s">
        <v>52</v>
      </c>
      <c r="D199" s="117">
        <v>95141</v>
      </c>
      <c r="E199" s="117">
        <v>236175</v>
      </c>
      <c r="F199" s="118">
        <v>507725</v>
      </c>
      <c r="G199" s="119">
        <v>318802</v>
      </c>
      <c r="H199" s="119">
        <v>451652</v>
      </c>
      <c r="I199" s="117">
        <v>1758855</v>
      </c>
      <c r="J199" s="118">
        <v>808032</v>
      </c>
      <c r="K199" s="119">
        <v>658101</v>
      </c>
      <c r="L199" s="118">
        <v>453001</v>
      </c>
      <c r="M199" s="120">
        <v>659903</v>
      </c>
      <c r="N199" s="109">
        <v>57428</v>
      </c>
      <c r="O199" s="109">
        <v>1831996</v>
      </c>
      <c r="P199" s="117">
        <f t="shared" si="76"/>
        <v>7836811</v>
      </c>
    </row>
    <row r="200" spans="1:16" s="31" customFormat="1" ht="11.25" x14ac:dyDescent="0.2">
      <c r="A200" s="103" t="s">
        <v>298</v>
      </c>
      <c r="B200" s="103" t="s">
        <v>470</v>
      </c>
      <c r="C200" s="158" t="s">
        <v>471</v>
      </c>
      <c r="D200" s="117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0</v>
      </c>
      <c r="O200" s="109">
        <v>7270</v>
      </c>
      <c r="P200" s="109">
        <f t="shared" si="76"/>
        <v>7270</v>
      </c>
    </row>
    <row r="201" spans="1:16" s="31" customFormat="1" ht="11.25" x14ac:dyDescent="0.2">
      <c r="A201" s="103" t="s">
        <v>298</v>
      </c>
      <c r="B201" s="103" t="s">
        <v>248</v>
      </c>
      <c r="C201" s="158" t="s">
        <v>247</v>
      </c>
      <c r="D201" s="117">
        <v>0</v>
      </c>
      <c r="E201" s="117">
        <v>0</v>
      </c>
      <c r="F201" s="118">
        <v>56783</v>
      </c>
      <c r="G201" s="119">
        <v>-14196</v>
      </c>
      <c r="H201" s="119">
        <v>0</v>
      </c>
      <c r="I201" s="117">
        <v>0</v>
      </c>
      <c r="J201" s="118">
        <v>0</v>
      </c>
      <c r="K201" s="119">
        <v>0</v>
      </c>
      <c r="L201" s="118">
        <v>0</v>
      </c>
      <c r="M201" s="120">
        <v>0</v>
      </c>
      <c r="N201" s="109">
        <v>0</v>
      </c>
      <c r="O201" s="109">
        <v>0</v>
      </c>
      <c r="P201" s="117">
        <f t="shared" si="76"/>
        <v>42587</v>
      </c>
    </row>
    <row r="202" spans="1:16" s="31" customFormat="1" ht="11.25" x14ac:dyDescent="0.2">
      <c r="A202" s="103" t="s">
        <v>298</v>
      </c>
      <c r="B202" s="103" t="s">
        <v>154</v>
      </c>
      <c r="C202" s="158" t="s">
        <v>53</v>
      </c>
      <c r="D202" s="117">
        <v>1099</v>
      </c>
      <c r="E202" s="117">
        <v>3316</v>
      </c>
      <c r="F202" s="118">
        <v>3517</v>
      </c>
      <c r="G202" s="119">
        <v>1044</v>
      </c>
      <c r="H202" s="119">
        <v>1112</v>
      </c>
      <c r="I202" s="117">
        <v>4188</v>
      </c>
      <c r="J202" s="118">
        <v>2644</v>
      </c>
      <c r="K202" s="119">
        <v>2587</v>
      </c>
      <c r="L202" s="118">
        <v>1308</v>
      </c>
      <c r="M202" s="120">
        <v>725</v>
      </c>
      <c r="N202" s="109">
        <v>691</v>
      </c>
      <c r="O202" s="109">
        <v>1698</v>
      </c>
      <c r="P202" s="117">
        <f t="shared" si="76"/>
        <v>23929</v>
      </c>
    </row>
    <row r="203" spans="1:16" s="31" customFormat="1" ht="11.25" x14ac:dyDescent="0.2">
      <c r="A203" s="103" t="s">
        <v>298</v>
      </c>
      <c r="B203" s="103" t="s">
        <v>155</v>
      </c>
      <c r="C203" s="158" t="s">
        <v>54</v>
      </c>
      <c r="D203" s="117">
        <v>302</v>
      </c>
      <c r="E203" s="117">
        <v>1205</v>
      </c>
      <c r="F203" s="118">
        <v>2031</v>
      </c>
      <c r="G203" s="119">
        <v>660</v>
      </c>
      <c r="H203" s="119">
        <v>831</v>
      </c>
      <c r="I203" s="117">
        <v>1772</v>
      </c>
      <c r="J203" s="118">
        <v>3153</v>
      </c>
      <c r="K203" s="119">
        <v>1324</v>
      </c>
      <c r="L203" s="118">
        <v>408</v>
      </c>
      <c r="M203" s="120">
        <v>200</v>
      </c>
      <c r="N203" s="109">
        <v>268</v>
      </c>
      <c r="O203" s="109">
        <v>252</v>
      </c>
      <c r="P203" s="117">
        <f t="shared" si="76"/>
        <v>12406</v>
      </c>
    </row>
    <row r="204" spans="1:16" s="31" customFormat="1" ht="11.25" x14ac:dyDescent="0.2">
      <c r="A204" s="103" t="s">
        <v>298</v>
      </c>
      <c r="B204" s="103" t="s">
        <v>156</v>
      </c>
      <c r="C204" s="158" t="s">
        <v>227</v>
      </c>
      <c r="D204" s="117">
        <v>6651078</v>
      </c>
      <c r="E204" s="117">
        <v>10212688</v>
      </c>
      <c r="F204" s="118">
        <v>9421682</v>
      </c>
      <c r="G204" s="119">
        <v>7384540</v>
      </c>
      <c r="H204" s="119">
        <v>6762948</v>
      </c>
      <c r="I204" s="117">
        <v>8592428</v>
      </c>
      <c r="J204" s="118">
        <v>7980763</v>
      </c>
      <c r="K204" s="119">
        <v>7718473</v>
      </c>
      <c r="L204" s="118">
        <v>8328287</v>
      </c>
      <c r="M204" s="120">
        <v>9695708</v>
      </c>
      <c r="N204" s="109">
        <v>8196105</v>
      </c>
      <c r="O204" s="109">
        <v>7675980</v>
      </c>
      <c r="P204" s="117">
        <f t="shared" si="76"/>
        <v>98620680</v>
      </c>
    </row>
    <row r="205" spans="1:16" s="31" customFormat="1" ht="11.25" x14ac:dyDescent="0.2">
      <c r="A205" s="103" t="s">
        <v>298</v>
      </c>
      <c r="B205" s="103" t="s">
        <v>442</v>
      </c>
      <c r="C205" s="158" t="s">
        <v>443</v>
      </c>
      <c r="D205" s="117">
        <v>0</v>
      </c>
      <c r="E205" s="117">
        <v>0</v>
      </c>
      <c r="F205" s="118">
        <v>0</v>
      </c>
      <c r="G205" s="119">
        <v>0</v>
      </c>
      <c r="H205" s="119">
        <v>0</v>
      </c>
      <c r="I205" s="117">
        <v>0</v>
      </c>
      <c r="J205" s="118">
        <v>0</v>
      </c>
      <c r="K205" s="119">
        <v>0</v>
      </c>
      <c r="L205" s="118">
        <v>992600</v>
      </c>
      <c r="M205" s="120">
        <v>0</v>
      </c>
      <c r="N205" s="109">
        <v>0</v>
      </c>
      <c r="O205" s="109">
        <v>0</v>
      </c>
      <c r="P205" s="117">
        <f t="shared" si="76"/>
        <v>992600</v>
      </c>
    </row>
    <row r="206" spans="1:16" s="77" customFormat="1" ht="11.25" x14ac:dyDescent="0.2">
      <c r="A206" s="103"/>
      <c r="B206" s="103"/>
      <c r="C206" s="166" t="s">
        <v>91</v>
      </c>
      <c r="D206" s="135">
        <f>SUM(D207:D212)</f>
        <v>17103764</v>
      </c>
      <c r="E206" s="135">
        <f>SUM(E207:E212)</f>
        <v>17192831</v>
      </c>
      <c r="F206" s="136">
        <f>SUM(F207:F212)</f>
        <v>24693104</v>
      </c>
      <c r="G206" s="137">
        <f>SUM(G207:G212)</f>
        <v>13884163</v>
      </c>
      <c r="H206" s="137">
        <f t="shared" ref="H206:J206" si="77">SUM(H207:H212)</f>
        <v>6848211</v>
      </c>
      <c r="I206" s="135">
        <f>SUM(I207:I212)</f>
        <v>12162740</v>
      </c>
      <c r="J206" s="136">
        <f t="shared" si="77"/>
        <v>18803759</v>
      </c>
      <c r="K206" s="137">
        <f t="shared" ref="K206" si="78">SUM(K207:K212)</f>
        <v>11732695</v>
      </c>
      <c r="L206" s="136">
        <f>SUM(L207:L213)</f>
        <v>11811238</v>
      </c>
      <c r="M206" s="138">
        <f>SUM(M207:M213)</f>
        <v>10436656</v>
      </c>
      <c r="N206" s="138">
        <f t="shared" ref="N206:O206" si="79">SUM(N207:N213)</f>
        <v>16651325</v>
      </c>
      <c r="O206" s="139">
        <f t="shared" si="79"/>
        <v>12560638</v>
      </c>
      <c r="P206" s="135">
        <f t="shared" si="76"/>
        <v>173881124</v>
      </c>
    </row>
    <row r="207" spans="1:16" s="31" customFormat="1" ht="11.25" x14ac:dyDescent="0.2">
      <c r="A207" s="103" t="s">
        <v>300</v>
      </c>
      <c r="B207" s="103" t="s">
        <v>157</v>
      </c>
      <c r="C207" s="158" t="s">
        <v>92</v>
      </c>
      <c r="D207" s="117">
        <v>1739650</v>
      </c>
      <c r="E207" s="117">
        <v>1774082</v>
      </c>
      <c r="F207" s="118">
        <v>1556484</v>
      </c>
      <c r="G207" s="119">
        <v>1365650</v>
      </c>
      <c r="H207" s="119">
        <v>825445</v>
      </c>
      <c r="I207" s="117">
        <v>1028294</v>
      </c>
      <c r="J207" s="118">
        <v>2444069</v>
      </c>
      <c r="K207" s="119">
        <v>1116570</v>
      </c>
      <c r="L207" s="118">
        <v>0</v>
      </c>
      <c r="M207" s="120">
        <v>0</v>
      </c>
      <c r="N207" s="109">
        <v>5719312</v>
      </c>
      <c r="O207" s="109">
        <v>5603757</v>
      </c>
      <c r="P207" s="117">
        <f t="shared" si="76"/>
        <v>23173313</v>
      </c>
    </row>
    <row r="208" spans="1:16" s="31" customFormat="1" ht="11.25" x14ac:dyDescent="0.2">
      <c r="A208" s="103" t="s">
        <v>300</v>
      </c>
      <c r="B208" s="103" t="s">
        <v>225</v>
      </c>
      <c r="C208" s="158" t="s">
        <v>226</v>
      </c>
      <c r="D208" s="117">
        <v>11588052</v>
      </c>
      <c r="E208" s="117">
        <v>11944838</v>
      </c>
      <c r="F208" s="118">
        <v>10435302</v>
      </c>
      <c r="G208" s="119">
        <v>9904517</v>
      </c>
      <c r="H208" s="119">
        <v>3519213</v>
      </c>
      <c r="I208" s="117">
        <v>3099015</v>
      </c>
      <c r="J208" s="118">
        <v>8210253</v>
      </c>
      <c r="K208" s="119">
        <v>4838411</v>
      </c>
      <c r="L208" s="118">
        <v>5352406</v>
      </c>
      <c r="M208" s="120">
        <v>5116007</v>
      </c>
      <c r="N208" s="109">
        <v>12146777</v>
      </c>
      <c r="O208" s="109">
        <v>3024871</v>
      </c>
      <c r="P208" s="117">
        <f t="shared" si="76"/>
        <v>89179662</v>
      </c>
    </row>
    <row r="209" spans="1:16" s="31" customFormat="1" ht="11.25" x14ac:dyDescent="0.2">
      <c r="A209" s="103" t="s">
        <v>299</v>
      </c>
      <c r="B209" s="103" t="s">
        <v>158</v>
      </c>
      <c r="C209" s="158" t="s">
        <v>55</v>
      </c>
      <c r="D209" s="117">
        <v>136032</v>
      </c>
      <c r="E209" s="117">
        <v>393809</v>
      </c>
      <c r="F209" s="118">
        <v>979351</v>
      </c>
      <c r="G209" s="119">
        <v>251523</v>
      </c>
      <c r="H209" s="119">
        <v>546092</v>
      </c>
      <c r="I209" s="117">
        <v>795157</v>
      </c>
      <c r="J209" s="118">
        <v>1553030</v>
      </c>
      <c r="K209" s="119">
        <v>556254</v>
      </c>
      <c r="L209" s="118">
        <v>1039861</v>
      </c>
      <c r="M209" s="120">
        <v>121765</v>
      </c>
      <c r="N209" s="109">
        <v>160838</v>
      </c>
      <c r="O209" s="109">
        <v>722932</v>
      </c>
      <c r="P209" s="117">
        <f t="shared" si="76"/>
        <v>7256644</v>
      </c>
    </row>
    <row r="210" spans="1:16" s="31" customFormat="1" ht="11.25" x14ac:dyDescent="0.2">
      <c r="A210" s="103" t="s">
        <v>316</v>
      </c>
      <c r="B210" s="103" t="s">
        <v>159</v>
      </c>
      <c r="C210" s="158" t="s">
        <v>56</v>
      </c>
      <c r="D210" s="117">
        <v>60889</v>
      </c>
      <c r="E210" s="117">
        <v>928127</v>
      </c>
      <c r="F210" s="118">
        <v>7351253</v>
      </c>
      <c r="G210" s="119">
        <v>1737388</v>
      </c>
      <c r="H210" s="119">
        <v>1383155</v>
      </c>
      <c r="I210" s="117">
        <v>993427</v>
      </c>
      <c r="J210" s="118">
        <v>1106735</v>
      </c>
      <c r="K210" s="119">
        <v>1289058</v>
      </c>
      <c r="L210" s="118">
        <v>2172586</v>
      </c>
      <c r="M210" s="120">
        <v>297592</v>
      </c>
      <c r="N210" s="109">
        <v>-3848422</v>
      </c>
      <c r="O210" s="109">
        <v>174293</v>
      </c>
      <c r="P210" s="117">
        <f t="shared" si="76"/>
        <v>13646081</v>
      </c>
    </row>
    <row r="211" spans="1:16" s="31" customFormat="1" ht="11.25" x14ac:dyDescent="0.2">
      <c r="A211" s="103" t="s">
        <v>298</v>
      </c>
      <c r="B211" s="103" t="s">
        <v>160</v>
      </c>
      <c r="C211" s="158" t="s">
        <v>57</v>
      </c>
      <c r="D211" s="117">
        <v>-15652</v>
      </c>
      <c r="E211" s="117">
        <v>4362</v>
      </c>
      <c r="F211" s="118">
        <v>212910</v>
      </c>
      <c r="G211" s="119">
        <v>-92552</v>
      </c>
      <c r="H211" s="119">
        <v>29245</v>
      </c>
      <c r="I211" s="117">
        <v>22724</v>
      </c>
      <c r="J211" s="118">
        <v>0</v>
      </c>
      <c r="K211" s="119">
        <v>121882</v>
      </c>
      <c r="L211" s="118">
        <v>18667</v>
      </c>
      <c r="M211" s="120">
        <v>18214</v>
      </c>
      <c r="N211" s="109">
        <v>61578</v>
      </c>
      <c r="O211" s="109">
        <v>164548</v>
      </c>
      <c r="P211" s="117">
        <f t="shared" si="76"/>
        <v>545926</v>
      </c>
    </row>
    <row r="212" spans="1:16" s="31" customFormat="1" ht="11.25" x14ac:dyDescent="0.2">
      <c r="A212" s="103" t="s">
        <v>300</v>
      </c>
      <c r="B212" s="103" t="s">
        <v>249</v>
      </c>
      <c r="C212" s="158" t="s">
        <v>250</v>
      </c>
      <c r="D212" s="117">
        <v>3594793</v>
      </c>
      <c r="E212" s="117">
        <v>2147613</v>
      </c>
      <c r="F212" s="118">
        <v>4157804</v>
      </c>
      <c r="G212" s="119">
        <v>717637</v>
      </c>
      <c r="H212" s="119">
        <v>545061</v>
      </c>
      <c r="I212" s="117">
        <v>6224123</v>
      </c>
      <c r="J212" s="118">
        <v>5489672</v>
      </c>
      <c r="K212" s="119">
        <v>3810520</v>
      </c>
      <c r="L212" s="118">
        <v>3064908</v>
      </c>
      <c r="M212" s="120">
        <v>4491668</v>
      </c>
      <c r="N212" s="109">
        <v>2411242</v>
      </c>
      <c r="O212" s="109">
        <v>2870237</v>
      </c>
      <c r="P212" s="117">
        <f t="shared" si="76"/>
        <v>39525278</v>
      </c>
    </row>
    <row r="213" spans="1:16" s="31" customFormat="1" ht="11.25" x14ac:dyDescent="0.2">
      <c r="A213" s="103" t="s">
        <v>300</v>
      </c>
      <c r="B213" s="103" t="s">
        <v>444</v>
      </c>
      <c r="C213" s="158" t="s">
        <v>445</v>
      </c>
      <c r="D213" s="117">
        <v>0</v>
      </c>
      <c r="E213" s="117">
        <v>0</v>
      </c>
      <c r="F213" s="118">
        <v>0</v>
      </c>
      <c r="G213" s="119">
        <v>0</v>
      </c>
      <c r="H213" s="119">
        <v>0</v>
      </c>
      <c r="I213" s="117">
        <v>0</v>
      </c>
      <c r="J213" s="118">
        <v>0</v>
      </c>
      <c r="K213" s="119">
        <v>0</v>
      </c>
      <c r="L213" s="118">
        <v>162810</v>
      </c>
      <c r="M213" s="120">
        <v>391410</v>
      </c>
      <c r="N213" s="109">
        <v>0</v>
      </c>
      <c r="O213" s="109">
        <v>0</v>
      </c>
      <c r="P213" s="117">
        <f t="shared" si="76"/>
        <v>554220</v>
      </c>
    </row>
    <row r="214" spans="1:16" s="77" customFormat="1" ht="11.25" x14ac:dyDescent="0.2">
      <c r="A214" s="103"/>
      <c r="B214" s="103"/>
      <c r="C214" s="166" t="s">
        <v>282</v>
      </c>
      <c r="D214" s="135">
        <f>D215+D228+D240+D242</f>
        <v>643929</v>
      </c>
      <c r="E214" s="135">
        <f t="shared" ref="E214:I214" si="80">E215+E228+E240+E242</f>
        <v>2461121</v>
      </c>
      <c r="F214" s="136">
        <f t="shared" si="80"/>
        <v>4120815</v>
      </c>
      <c r="G214" s="137">
        <f>G215+G228+G240+G242</f>
        <v>2993313</v>
      </c>
      <c r="H214" s="137">
        <f t="shared" si="80"/>
        <v>1659844</v>
      </c>
      <c r="I214" s="135">
        <f t="shared" si="80"/>
        <v>2512304</v>
      </c>
      <c r="J214" s="136">
        <f t="shared" ref="J214" si="81">J215+J228+J240+J242</f>
        <v>2538022</v>
      </c>
      <c r="K214" s="137">
        <f>K215+K228+K240+K242</f>
        <v>3689727</v>
      </c>
      <c r="L214" s="136">
        <f>L215+L228+L240+L242</f>
        <v>3402935</v>
      </c>
      <c r="M214" s="138">
        <f>M215+M228+M240+M242</f>
        <v>1798787</v>
      </c>
      <c r="N214" s="138">
        <f t="shared" ref="N214:O214" si="82">N215+N228+N240+N242</f>
        <v>930267</v>
      </c>
      <c r="O214" s="139">
        <f t="shared" si="82"/>
        <v>3082356</v>
      </c>
      <c r="P214" s="135">
        <f t="shared" si="76"/>
        <v>29833420</v>
      </c>
    </row>
    <row r="215" spans="1:16" s="77" customFormat="1" ht="11.25" x14ac:dyDescent="0.2">
      <c r="A215" s="103"/>
      <c r="B215" s="103"/>
      <c r="C215" s="166" t="s">
        <v>72</v>
      </c>
      <c r="D215" s="135">
        <f>D216+D217+D218+D219+D220+D221+D222+D223+D224+D226+D227</f>
        <v>144487</v>
      </c>
      <c r="E215" s="135">
        <f t="shared" ref="E215:I215" si="83">E216+E217+E218+E219+E220+E221+E222+E223+E224+E226+E227</f>
        <v>988108</v>
      </c>
      <c r="F215" s="136">
        <f t="shared" si="83"/>
        <v>1156261</v>
      </c>
      <c r="G215" s="137">
        <f>G216+G217+G218+G219+G220+G221+G222+G223+G224+G226+G227</f>
        <v>1314913</v>
      </c>
      <c r="H215" s="137">
        <f t="shared" si="83"/>
        <v>332210</v>
      </c>
      <c r="I215" s="135">
        <f t="shared" si="83"/>
        <v>1034515</v>
      </c>
      <c r="J215" s="136">
        <f t="shared" ref="J215:K215" si="84">J216+J217+J218+J219+J220+J221+J222+J223+J224+J226+J227</f>
        <v>350233</v>
      </c>
      <c r="K215" s="137">
        <f t="shared" si="84"/>
        <v>1344721</v>
      </c>
      <c r="L215" s="136">
        <f>L216+L217+L218+L219+L220+L221+L222+L223+L224+L226+L227+L225</f>
        <v>1274076</v>
      </c>
      <c r="M215" s="138">
        <f>M216+M217+M218+M219+M220+M221+M222+M223+M224+M226+M227+M225</f>
        <v>579104</v>
      </c>
      <c r="N215" s="139">
        <f>N216+N217+N218+N219+N220+N221+N222+N223+N224+N226+N227+N225</f>
        <v>193309</v>
      </c>
      <c r="O215" s="139">
        <f>O216+O217+O218+O219+O220+O221+O222+O223+O224+O226+O227+O225</f>
        <v>1335727</v>
      </c>
      <c r="P215" s="135">
        <f t="shared" si="76"/>
        <v>10047664</v>
      </c>
    </row>
    <row r="216" spans="1:16" s="31" customFormat="1" ht="11.25" x14ac:dyDescent="0.2">
      <c r="A216" s="103" t="s">
        <v>298</v>
      </c>
      <c r="B216" s="103" t="s">
        <v>161</v>
      </c>
      <c r="C216" s="158" t="s">
        <v>58</v>
      </c>
      <c r="D216" s="117">
        <v>17</v>
      </c>
      <c r="E216" s="117">
        <v>22</v>
      </c>
      <c r="F216" s="118">
        <v>13158</v>
      </c>
      <c r="G216" s="119">
        <v>20</v>
      </c>
      <c r="H216" s="119">
        <v>58465</v>
      </c>
      <c r="I216" s="117">
        <v>13327</v>
      </c>
      <c r="J216" s="118">
        <v>511</v>
      </c>
      <c r="K216" s="119">
        <v>720</v>
      </c>
      <c r="L216" s="118">
        <v>1042</v>
      </c>
      <c r="M216" s="120">
        <v>1126</v>
      </c>
      <c r="N216" s="109">
        <v>618</v>
      </c>
      <c r="O216" s="109">
        <v>70</v>
      </c>
      <c r="P216" s="117">
        <f t="shared" si="76"/>
        <v>89096</v>
      </c>
    </row>
    <row r="217" spans="1:16" s="31" customFormat="1" ht="11.25" x14ac:dyDescent="0.2">
      <c r="A217" s="103" t="s">
        <v>298</v>
      </c>
      <c r="B217" s="103">
        <v>8402102</v>
      </c>
      <c r="C217" s="158" t="s">
        <v>59</v>
      </c>
      <c r="D217" s="117">
        <v>4489</v>
      </c>
      <c r="E217" s="117">
        <v>0</v>
      </c>
      <c r="F217" s="118">
        <v>0</v>
      </c>
      <c r="G217" s="119">
        <v>0</v>
      </c>
      <c r="H217" s="119">
        <v>2770</v>
      </c>
      <c r="I217" s="117">
        <v>0</v>
      </c>
      <c r="J217" s="118">
        <v>0</v>
      </c>
      <c r="K217" s="119">
        <v>0</v>
      </c>
      <c r="L217" s="118">
        <v>0</v>
      </c>
      <c r="M217" s="120"/>
      <c r="N217" s="109">
        <v>2623</v>
      </c>
      <c r="O217" s="109">
        <v>0</v>
      </c>
      <c r="P217" s="117">
        <f t="shared" si="76"/>
        <v>9882</v>
      </c>
    </row>
    <row r="218" spans="1:16" s="31" customFormat="1" ht="11.25" x14ac:dyDescent="0.2">
      <c r="A218" s="103" t="s">
        <v>298</v>
      </c>
      <c r="B218" s="103" t="s">
        <v>162</v>
      </c>
      <c r="C218" s="158" t="s">
        <v>60</v>
      </c>
      <c r="D218" s="117">
        <v>13167</v>
      </c>
      <c r="E218" s="117">
        <v>463460</v>
      </c>
      <c r="F218" s="118">
        <v>181627</v>
      </c>
      <c r="G218" s="119">
        <v>34576</v>
      </c>
      <c r="H218" s="119">
        <v>34649</v>
      </c>
      <c r="I218" s="117">
        <v>41821</v>
      </c>
      <c r="J218" s="118">
        <v>49410</v>
      </c>
      <c r="K218" s="119">
        <v>300810</v>
      </c>
      <c r="L218" s="118">
        <v>299776</v>
      </c>
      <c r="M218" s="120">
        <v>67697</v>
      </c>
      <c r="N218" s="109">
        <v>3518</v>
      </c>
      <c r="O218" s="109">
        <v>369345</v>
      </c>
      <c r="P218" s="117">
        <f t="shared" si="76"/>
        <v>1859856</v>
      </c>
    </row>
    <row r="219" spans="1:16" s="31" customFormat="1" ht="11.25" x14ac:dyDescent="0.2">
      <c r="A219" s="103" t="s">
        <v>298</v>
      </c>
      <c r="B219" s="103" t="s">
        <v>163</v>
      </c>
      <c r="C219" s="158" t="s">
        <v>61</v>
      </c>
      <c r="D219" s="117">
        <v>100258</v>
      </c>
      <c r="E219" s="117">
        <v>188479</v>
      </c>
      <c r="F219" s="118">
        <v>347048</v>
      </c>
      <c r="G219" s="119">
        <v>520427</v>
      </c>
      <c r="H219" s="119">
        <v>64104</v>
      </c>
      <c r="I219" s="117">
        <v>687773</v>
      </c>
      <c r="J219" s="118">
        <v>241038</v>
      </c>
      <c r="K219" s="119">
        <v>953948</v>
      </c>
      <c r="L219" s="118">
        <v>193819</v>
      </c>
      <c r="M219" s="120">
        <v>435318</v>
      </c>
      <c r="N219" s="109">
        <v>141340</v>
      </c>
      <c r="O219" s="109">
        <v>787921</v>
      </c>
      <c r="P219" s="117">
        <f t="shared" si="76"/>
        <v>4661473</v>
      </c>
    </row>
    <row r="220" spans="1:16" s="31" customFormat="1" ht="11.25" x14ac:dyDescent="0.2">
      <c r="A220" s="103" t="s">
        <v>298</v>
      </c>
      <c r="B220" s="103">
        <v>8402107</v>
      </c>
      <c r="C220" s="158" t="s">
        <v>297</v>
      </c>
      <c r="D220" s="117">
        <v>0</v>
      </c>
      <c r="E220" s="117">
        <v>0</v>
      </c>
      <c r="F220" s="118">
        <v>166639</v>
      </c>
      <c r="G220" s="119">
        <v>-41660</v>
      </c>
      <c r="H220" s="119">
        <v>0</v>
      </c>
      <c r="I220" s="117">
        <v>0</v>
      </c>
      <c r="J220" s="118">
        <v>0</v>
      </c>
      <c r="K220" s="119">
        <v>0</v>
      </c>
      <c r="L220" s="118">
        <v>0</v>
      </c>
      <c r="M220" s="120">
        <v>0</v>
      </c>
      <c r="N220" s="109">
        <v>0</v>
      </c>
      <c r="O220" s="109">
        <v>0</v>
      </c>
      <c r="P220" s="117">
        <f t="shared" si="76"/>
        <v>124979</v>
      </c>
    </row>
    <row r="221" spans="1:16" s="31" customFormat="1" ht="11.25" x14ac:dyDescent="0.2">
      <c r="A221" s="103" t="s">
        <v>298</v>
      </c>
      <c r="B221" s="103" t="s">
        <v>164</v>
      </c>
      <c r="C221" s="158" t="s">
        <v>62</v>
      </c>
      <c r="D221" s="117">
        <v>344</v>
      </c>
      <c r="E221" s="117">
        <v>821</v>
      </c>
      <c r="F221" s="118">
        <v>2152</v>
      </c>
      <c r="G221" s="119">
        <v>110</v>
      </c>
      <c r="H221" s="119">
        <v>712</v>
      </c>
      <c r="I221" s="117">
        <v>1250</v>
      </c>
      <c r="J221" s="118">
        <v>796</v>
      </c>
      <c r="K221" s="119">
        <v>3268</v>
      </c>
      <c r="L221" s="118">
        <v>496</v>
      </c>
      <c r="M221" s="120">
        <v>83</v>
      </c>
      <c r="N221" s="109">
        <v>329</v>
      </c>
      <c r="O221" s="109">
        <v>508</v>
      </c>
      <c r="P221" s="117">
        <f t="shared" si="76"/>
        <v>10869</v>
      </c>
    </row>
    <row r="222" spans="1:16" s="31" customFormat="1" ht="11.25" x14ac:dyDescent="0.2">
      <c r="A222" s="103" t="s">
        <v>298</v>
      </c>
      <c r="B222" s="103" t="s">
        <v>165</v>
      </c>
      <c r="C222" s="158" t="s">
        <v>63</v>
      </c>
      <c r="D222" s="117">
        <v>1150</v>
      </c>
      <c r="E222" s="117">
        <v>3348</v>
      </c>
      <c r="F222" s="118">
        <v>2959</v>
      </c>
      <c r="G222" s="119">
        <v>1268</v>
      </c>
      <c r="H222" s="119">
        <v>885</v>
      </c>
      <c r="I222" s="117">
        <v>4818</v>
      </c>
      <c r="J222" s="118">
        <v>984</v>
      </c>
      <c r="K222" s="119">
        <v>1079</v>
      </c>
      <c r="L222" s="118">
        <v>1410</v>
      </c>
      <c r="M222" s="120">
        <v>1284</v>
      </c>
      <c r="N222" s="109">
        <v>729</v>
      </c>
      <c r="O222" s="109">
        <v>2229</v>
      </c>
      <c r="P222" s="117">
        <f t="shared" si="76"/>
        <v>22143</v>
      </c>
    </row>
    <row r="223" spans="1:16" s="31" customFormat="1" ht="11.25" x14ac:dyDescent="0.2">
      <c r="A223" s="103" t="s">
        <v>298</v>
      </c>
      <c r="B223" s="103" t="s">
        <v>166</v>
      </c>
      <c r="C223" s="158" t="s">
        <v>64</v>
      </c>
      <c r="D223" s="117">
        <v>401</v>
      </c>
      <c r="E223" s="117">
        <v>1576</v>
      </c>
      <c r="F223" s="118">
        <v>3125</v>
      </c>
      <c r="G223" s="119">
        <v>873</v>
      </c>
      <c r="H223" s="119">
        <v>1185</v>
      </c>
      <c r="I223" s="117">
        <v>2616</v>
      </c>
      <c r="J223" s="118">
        <v>1304</v>
      </c>
      <c r="K223" s="119">
        <v>2168</v>
      </c>
      <c r="L223" s="118">
        <v>593</v>
      </c>
      <c r="M223" s="120">
        <v>302</v>
      </c>
      <c r="N223" s="109">
        <v>407</v>
      </c>
      <c r="O223" s="109">
        <v>384</v>
      </c>
      <c r="P223" s="117">
        <f t="shared" si="76"/>
        <v>14934</v>
      </c>
    </row>
    <row r="224" spans="1:16" s="31" customFormat="1" ht="11.25" x14ac:dyDescent="0.2">
      <c r="A224" s="103" t="s">
        <v>298</v>
      </c>
      <c r="B224" s="103" t="s">
        <v>167</v>
      </c>
      <c r="C224" s="158" t="s">
        <v>65</v>
      </c>
      <c r="D224" s="117">
        <v>24661</v>
      </c>
      <c r="E224" s="117">
        <v>330402</v>
      </c>
      <c r="F224" s="118">
        <v>140277</v>
      </c>
      <c r="G224" s="119">
        <v>83805</v>
      </c>
      <c r="H224" s="119">
        <v>76046</v>
      </c>
      <c r="I224" s="117">
        <v>282910</v>
      </c>
      <c r="J224" s="118">
        <v>56190</v>
      </c>
      <c r="K224" s="119">
        <v>82728</v>
      </c>
      <c r="L224" s="118">
        <v>56704</v>
      </c>
      <c r="M224" s="120">
        <v>73294</v>
      </c>
      <c r="N224" s="109">
        <v>43745</v>
      </c>
      <c r="O224" s="109">
        <v>175270</v>
      </c>
      <c r="P224" s="117">
        <f t="shared" si="76"/>
        <v>1426032</v>
      </c>
    </row>
    <row r="225" spans="1:16" s="31" customFormat="1" ht="11.25" x14ac:dyDescent="0.2">
      <c r="A225" s="103" t="s">
        <v>298</v>
      </c>
      <c r="B225" s="103" t="s">
        <v>446</v>
      </c>
      <c r="C225" s="158" t="s">
        <v>447</v>
      </c>
      <c r="D225" s="117">
        <v>0</v>
      </c>
      <c r="E225" s="117">
        <v>0</v>
      </c>
      <c r="F225" s="118">
        <v>0</v>
      </c>
      <c r="G225" s="119">
        <v>0</v>
      </c>
      <c r="H225" s="119">
        <v>0</v>
      </c>
      <c r="I225" s="117">
        <v>0</v>
      </c>
      <c r="J225" s="118">
        <v>0</v>
      </c>
      <c r="K225" s="119">
        <v>0</v>
      </c>
      <c r="L225" s="118">
        <v>704756</v>
      </c>
      <c r="M225" s="120">
        <v>0</v>
      </c>
      <c r="N225" s="109">
        <v>0</v>
      </c>
      <c r="O225" s="109">
        <v>0</v>
      </c>
      <c r="P225" s="117">
        <f t="shared" si="76"/>
        <v>704756</v>
      </c>
    </row>
    <row r="226" spans="1:16" s="31" customFormat="1" ht="11.25" x14ac:dyDescent="0.2">
      <c r="A226" s="103" t="s">
        <v>298</v>
      </c>
      <c r="B226" s="103" t="s">
        <v>228</v>
      </c>
      <c r="C226" s="158" t="s">
        <v>268</v>
      </c>
      <c r="D226" s="117">
        <v>0</v>
      </c>
      <c r="E226" s="117">
        <v>0</v>
      </c>
      <c r="F226" s="118">
        <v>276461</v>
      </c>
      <c r="G226" s="119">
        <v>619988</v>
      </c>
      <c r="H226" s="119">
        <v>81266</v>
      </c>
      <c r="I226" s="117">
        <v>0</v>
      </c>
      <c r="J226" s="118">
        <v>0</v>
      </c>
      <c r="K226" s="119">
        <v>0</v>
      </c>
      <c r="L226" s="118">
        <v>15480</v>
      </c>
      <c r="M226" s="120">
        <v>0</v>
      </c>
      <c r="N226" s="109">
        <v>0</v>
      </c>
      <c r="O226" s="109">
        <v>0</v>
      </c>
      <c r="P226" s="117">
        <f t="shared" si="76"/>
        <v>993195</v>
      </c>
    </row>
    <row r="227" spans="1:16" s="31" customFormat="1" ht="11.25" x14ac:dyDescent="0.2">
      <c r="A227" s="103" t="s">
        <v>298</v>
      </c>
      <c r="B227" s="103" t="s">
        <v>229</v>
      </c>
      <c r="C227" s="158" t="s">
        <v>269</v>
      </c>
      <c r="D227" s="117">
        <v>0</v>
      </c>
      <c r="E227" s="117">
        <v>0</v>
      </c>
      <c r="F227" s="118">
        <v>22815</v>
      </c>
      <c r="G227" s="119">
        <v>95506</v>
      </c>
      <c r="H227" s="119">
        <v>12128</v>
      </c>
      <c r="I227" s="117">
        <v>0</v>
      </c>
      <c r="J227" s="118">
        <v>0</v>
      </c>
      <c r="K227" s="119">
        <v>0</v>
      </c>
      <c r="L227" s="118">
        <v>0</v>
      </c>
      <c r="M227" s="120">
        <v>0</v>
      </c>
      <c r="N227" s="109">
        <v>0</v>
      </c>
      <c r="O227" s="109">
        <v>0</v>
      </c>
      <c r="P227" s="117">
        <f t="shared" si="76"/>
        <v>130449</v>
      </c>
    </row>
    <row r="228" spans="1:16" s="77" customFormat="1" ht="11.25" x14ac:dyDescent="0.2">
      <c r="A228" s="103"/>
      <c r="B228" s="103"/>
      <c r="C228" s="166" t="s">
        <v>283</v>
      </c>
      <c r="D228" s="135">
        <f>SUM(D229:D238)</f>
        <v>412772</v>
      </c>
      <c r="E228" s="135">
        <f>SUM(E229:E238)</f>
        <v>1386548</v>
      </c>
      <c r="F228" s="136">
        <f>SUM(F229:F238)</f>
        <v>2705234</v>
      </c>
      <c r="G228" s="137">
        <f>SUM(G229:G238)</f>
        <v>1549389</v>
      </c>
      <c r="H228" s="137">
        <f t="shared" ref="H228:J228" si="85">SUM(H229:H238)</f>
        <v>1171317</v>
      </c>
      <c r="I228" s="135">
        <f t="shared" si="85"/>
        <v>1339485</v>
      </c>
      <c r="J228" s="136">
        <f t="shared" si="85"/>
        <v>2050391</v>
      </c>
      <c r="K228" s="137">
        <f>SUM(K229:K239)</f>
        <v>2237206</v>
      </c>
      <c r="L228" s="136">
        <f>SUM(L229:L239)</f>
        <v>2050499</v>
      </c>
      <c r="M228" s="138">
        <f>SUM(M229:M239)</f>
        <v>1098916</v>
      </c>
      <c r="N228" s="139">
        <f>SUM(N229:N239)</f>
        <v>614702</v>
      </c>
      <c r="O228" s="139">
        <f>SUM(O229:O239)</f>
        <v>1527856</v>
      </c>
      <c r="P228" s="135">
        <f t="shared" si="76"/>
        <v>18144315</v>
      </c>
    </row>
    <row r="229" spans="1:16" s="31" customFormat="1" ht="11.25" x14ac:dyDescent="0.2">
      <c r="A229" s="103" t="s">
        <v>298</v>
      </c>
      <c r="B229" s="103" t="s">
        <v>168</v>
      </c>
      <c r="C229" s="158" t="s">
        <v>66</v>
      </c>
      <c r="D229" s="117">
        <v>0</v>
      </c>
      <c r="E229" s="117">
        <v>8800</v>
      </c>
      <c r="F229" s="118">
        <v>2200</v>
      </c>
      <c r="G229" s="119"/>
      <c r="H229" s="119">
        <v>1100</v>
      </c>
      <c r="I229" s="117">
        <v>0</v>
      </c>
      <c r="J229" s="118">
        <v>0</v>
      </c>
      <c r="K229" s="119">
        <v>0</v>
      </c>
      <c r="L229" s="118">
        <v>0</v>
      </c>
      <c r="M229" s="120">
        <v>0</v>
      </c>
      <c r="N229" s="109">
        <v>0</v>
      </c>
      <c r="O229" s="109">
        <v>0</v>
      </c>
      <c r="P229" s="117">
        <f t="shared" si="76"/>
        <v>12100</v>
      </c>
    </row>
    <row r="230" spans="1:16" s="31" customFormat="1" ht="11.25" x14ac:dyDescent="0.2">
      <c r="A230" s="103" t="s">
        <v>298</v>
      </c>
      <c r="B230" s="103" t="s">
        <v>169</v>
      </c>
      <c r="C230" s="158" t="s">
        <v>67</v>
      </c>
      <c r="D230" s="117">
        <v>139295</v>
      </c>
      <c r="E230" s="117">
        <v>469289</v>
      </c>
      <c r="F230" s="118">
        <v>385174</v>
      </c>
      <c r="G230" s="119">
        <v>320118</v>
      </c>
      <c r="H230" s="119">
        <v>478416</v>
      </c>
      <c r="I230" s="117">
        <v>323171</v>
      </c>
      <c r="J230" s="118">
        <v>399837</v>
      </c>
      <c r="K230" s="119">
        <v>448597</v>
      </c>
      <c r="L230" s="118">
        <v>403559</v>
      </c>
      <c r="M230" s="120">
        <v>323866</v>
      </c>
      <c r="N230" s="109">
        <v>204141</v>
      </c>
      <c r="O230" s="109">
        <v>551890</v>
      </c>
      <c r="P230" s="117">
        <f t="shared" si="76"/>
        <v>4447353</v>
      </c>
    </row>
    <row r="231" spans="1:16" s="31" customFormat="1" ht="11.25" x14ac:dyDescent="0.2">
      <c r="A231" s="103" t="s">
        <v>298</v>
      </c>
      <c r="B231" s="103" t="s">
        <v>170</v>
      </c>
      <c r="C231" s="158" t="s">
        <v>68</v>
      </c>
      <c r="D231" s="117">
        <v>270677</v>
      </c>
      <c r="E231" s="117">
        <v>424521</v>
      </c>
      <c r="F231" s="118">
        <v>1635079</v>
      </c>
      <c r="G231" s="119">
        <v>717334</v>
      </c>
      <c r="H231" s="119">
        <v>568517</v>
      </c>
      <c r="I231" s="117">
        <v>1000522</v>
      </c>
      <c r="J231" s="118">
        <v>782018</v>
      </c>
      <c r="K231" s="119">
        <v>839412</v>
      </c>
      <c r="L231" s="118">
        <v>706264</v>
      </c>
      <c r="M231" s="120">
        <v>766976</v>
      </c>
      <c r="N231" s="109">
        <v>392616</v>
      </c>
      <c r="O231" s="109">
        <v>941503</v>
      </c>
      <c r="P231" s="117">
        <f t="shared" si="76"/>
        <v>9045439</v>
      </c>
    </row>
    <row r="232" spans="1:16" s="31" customFormat="1" ht="11.25" x14ac:dyDescent="0.2">
      <c r="A232" s="103" t="s">
        <v>298</v>
      </c>
      <c r="B232" s="103" t="s">
        <v>171</v>
      </c>
      <c r="C232" s="158" t="s">
        <v>69</v>
      </c>
      <c r="D232" s="117">
        <v>0</v>
      </c>
      <c r="E232" s="117">
        <v>3063</v>
      </c>
      <c r="F232" s="118">
        <v>11546</v>
      </c>
      <c r="G232" s="119">
        <v>15905</v>
      </c>
      <c r="H232" s="119">
        <v>20431</v>
      </c>
      <c r="I232" s="117">
        <v>1787</v>
      </c>
      <c r="J232" s="118">
        <v>30201</v>
      </c>
      <c r="K232" s="119">
        <v>8989</v>
      </c>
      <c r="L232" s="118">
        <v>4996</v>
      </c>
      <c r="M232" s="120">
        <v>3855</v>
      </c>
      <c r="N232" s="109">
        <v>5749</v>
      </c>
      <c r="O232" s="109">
        <v>16947</v>
      </c>
      <c r="P232" s="117">
        <f t="shared" si="76"/>
        <v>123469</v>
      </c>
    </row>
    <row r="233" spans="1:16" s="31" customFormat="1" ht="11.25" x14ac:dyDescent="0.2">
      <c r="A233" s="103" t="s">
        <v>298</v>
      </c>
      <c r="B233" s="103" t="s">
        <v>172</v>
      </c>
      <c r="C233" s="158" t="s">
        <v>70</v>
      </c>
      <c r="D233" s="117">
        <v>0</v>
      </c>
      <c r="E233" s="117">
        <v>0</v>
      </c>
      <c r="F233" s="118">
        <v>26880</v>
      </c>
      <c r="G233" s="119">
        <v>0</v>
      </c>
      <c r="H233" s="119">
        <v>0</v>
      </c>
      <c r="I233" s="117">
        <v>0</v>
      </c>
      <c r="J233" s="118">
        <v>0</v>
      </c>
      <c r="K233" s="119">
        <v>207617</v>
      </c>
      <c r="L233" s="118">
        <v>0</v>
      </c>
      <c r="M233" s="120">
        <v>1571</v>
      </c>
      <c r="N233" s="109">
        <v>0</v>
      </c>
      <c r="O233" s="109">
        <v>0</v>
      </c>
      <c r="P233" s="117">
        <f t="shared" si="76"/>
        <v>236068</v>
      </c>
    </row>
    <row r="234" spans="1:16" s="31" customFormat="1" ht="11.25" x14ac:dyDescent="0.2">
      <c r="A234" s="103" t="s">
        <v>298</v>
      </c>
      <c r="B234" s="103" t="s">
        <v>448</v>
      </c>
      <c r="C234" s="158" t="s">
        <v>449</v>
      </c>
      <c r="D234" s="117">
        <v>0</v>
      </c>
      <c r="E234" s="117">
        <v>0</v>
      </c>
      <c r="F234" s="118">
        <v>0</v>
      </c>
      <c r="G234" s="119">
        <v>0</v>
      </c>
      <c r="H234" s="119">
        <v>0</v>
      </c>
      <c r="I234" s="117">
        <v>0</v>
      </c>
      <c r="J234" s="118">
        <v>0</v>
      </c>
      <c r="K234" s="119">
        <v>0</v>
      </c>
      <c r="L234" s="118">
        <v>37210</v>
      </c>
      <c r="M234" s="120">
        <v>0</v>
      </c>
      <c r="N234" s="109">
        <v>0</v>
      </c>
      <c r="O234" s="109">
        <v>0</v>
      </c>
      <c r="P234" s="117">
        <f t="shared" si="76"/>
        <v>37210</v>
      </c>
    </row>
    <row r="235" spans="1:16" s="31" customFormat="1" ht="11.25" x14ac:dyDescent="0.2">
      <c r="A235" s="103" t="s">
        <v>298</v>
      </c>
      <c r="B235" s="103" t="s">
        <v>173</v>
      </c>
      <c r="C235" s="158" t="s">
        <v>71</v>
      </c>
      <c r="D235" s="117">
        <v>0</v>
      </c>
      <c r="E235" s="117">
        <v>480875</v>
      </c>
      <c r="F235" s="118">
        <v>630939</v>
      </c>
      <c r="G235" s="119">
        <v>492768</v>
      </c>
      <c r="H235" s="119">
        <v>89445</v>
      </c>
      <c r="I235" s="117">
        <v>0</v>
      </c>
      <c r="J235" s="118">
        <v>836655</v>
      </c>
      <c r="K235" s="119">
        <v>726255</v>
      </c>
      <c r="L235" s="118">
        <v>898470</v>
      </c>
      <c r="M235" s="120">
        <v>0</v>
      </c>
      <c r="N235" s="109">
        <v>4260</v>
      </c>
      <c r="O235" s="109">
        <v>12780</v>
      </c>
      <c r="P235" s="117">
        <f t="shared" si="76"/>
        <v>4172447</v>
      </c>
    </row>
    <row r="236" spans="1:16" s="31" customFormat="1" ht="11.25" x14ac:dyDescent="0.2">
      <c r="A236" s="103" t="s">
        <v>298</v>
      </c>
      <c r="B236" s="103">
        <v>8402215</v>
      </c>
      <c r="C236" s="158" t="s">
        <v>242</v>
      </c>
      <c r="D236" s="117">
        <v>0</v>
      </c>
      <c r="E236" s="117">
        <v>0</v>
      </c>
      <c r="F236" s="118">
        <v>1120</v>
      </c>
      <c r="G236" s="119">
        <v>784</v>
      </c>
      <c r="H236" s="119">
        <v>6880</v>
      </c>
      <c r="I236" s="117">
        <v>0</v>
      </c>
      <c r="J236" s="118">
        <v>0</v>
      </c>
      <c r="K236" s="119">
        <v>2368</v>
      </c>
      <c r="L236" s="118">
        <v>0</v>
      </c>
      <c r="M236" s="120">
        <v>2648</v>
      </c>
      <c r="N236" s="109">
        <v>2960</v>
      </c>
      <c r="O236" s="109">
        <v>3800</v>
      </c>
      <c r="P236" s="117">
        <f t="shared" si="76"/>
        <v>20560</v>
      </c>
    </row>
    <row r="237" spans="1:16" s="31" customFormat="1" ht="11.25" x14ac:dyDescent="0.2">
      <c r="A237" s="103" t="s">
        <v>298</v>
      </c>
      <c r="B237" s="103">
        <v>8402218</v>
      </c>
      <c r="C237" s="158" t="s">
        <v>243</v>
      </c>
      <c r="D237" s="117">
        <v>1400</v>
      </c>
      <c r="E237" s="117">
        <v>0</v>
      </c>
      <c r="F237" s="118">
        <v>8096</v>
      </c>
      <c r="G237" s="119">
        <v>1786</v>
      </c>
      <c r="H237" s="119">
        <v>5288</v>
      </c>
      <c r="I237" s="117">
        <v>8405</v>
      </c>
      <c r="J237" s="118">
        <v>840</v>
      </c>
      <c r="K237" s="119">
        <v>992</v>
      </c>
      <c r="L237" s="118">
        <v>0</v>
      </c>
      <c r="M237" s="120">
        <v>0</v>
      </c>
      <c r="N237" s="109">
        <v>3736</v>
      </c>
      <c r="O237" s="109">
        <v>936</v>
      </c>
      <c r="P237" s="117">
        <f t="shared" si="76"/>
        <v>31479</v>
      </c>
    </row>
    <row r="238" spans="1:16" s="31" customFormat="1" ht="11.25" x14ac:dyDescent="0.2">
      <c r="A238" s="103" t="s">
        <v>298</v>
      </c>
      <c r="B238" s="103">
        <v>8402219</v>
      </c>
      <c r="C238" s="158" t="s">
        <v>244</v>
      </c>
      <c r="D238" s="117">
        <v>1400</v>
      </c>
      <c r="E238" s="117">
        <v>0</v>
      </c>
      <c r="F238" s="118">
        <v>4200</v>
      </c>
      <c r="G238" s="119">
        <v>694</v>
      </c>
      <c r="H238" s="119">
        <v>1240</v>
      </c>
      <c r="I238" s="117">
        <v>5600</v>
      </c>
      <c r="J238" s="118">
        <v>840</v>
      </c>
      <c r="K238" s="119">
        <v>992</v>
      </c>
      <c r="L238" s="118">
        <v>0</v>
      </c>
      <c r="M238" s="120">
        <v>0</v>
      </c>
      <c r="N238" s="109">
        <v>1240</v>
      </c>
      <c r="O238" s="109">
        <v>0</v>
      </c>
      <c r="P238" s="117">
        <f t="shared" si="76"/>
        <v>16206</v>
      </c>
    </row>
    <row r="239" spans="1:16" s="31" customFormat="1" ht="11.25" x14ac:dyDescent="0.2">
      <c r="A239" s="103" t="s">
        <v>298</v>
      </c>
      <c r="B239" s="103" t="s">
        <v>430</v>
      </c>
      <c r="C239" s="158" t="s">
        <v>431</v>
      </c>
      <c r="D239" s="117">
        <v>0</v>
      </c>
      <c r="E239" s="117">
        <v>0</v>
      </c>
      <c r="F239" s="118">
        <v>0</v>
      </c>
      <c r="G239" s="119">
        <v>0</v>
      </c>
      <c r="H239" s="119">
        <v>0</v>
      </c>
      <c r="I239" s="117">
        <v>0</v>
      </c>
      <c r="J239" s="118">
        <v>0</v>
      </c>
      <c r="K239" s="119">
        <v>1984</v>
      </c>
      <c r="L239" s="118">
        <v>0</v>
      </c>
      <c r="M239" s="120">
        <v>0</v>
      </c>
      <c r="N239" s="109">
        <v>0</v>
      </c>
      <c r="O239" s="109">
        <v>0</v>
      </c>
      <c r="P239" s="117">
        <f t="shared" si="76"/>
        <v>1984</v>
      </c>
    </row>
    <row r="240" spans="1:16" s="77" customFormat="1" ht="11.25" x14ac:dyDescent="0.2">
      <c r="A240" s="103"/>
      <c r="B240" s="103"/>
      <c r="C240" s="166" t="s">
        <v>220</v>
      </c>
      <c r="D240" s="135">
        <f>SUM(D241)</f>
        <v>85796</v>
      </c>
      <c r="E240" s="135">
        <f t="shared" ref="E240:O240" si="86">SUM(E241)</f>
        <v>81861</v>
      </c>
      <c r="F240" s="136">
        <f t="shared" si="86"/>
        <v>151134</v>
      </c>
      <c r="G240" s="137">
        <f>SUM(G241)</f>
        <v>127870</v>
      </c>
      <c r="H240" s="137">
        <f t="shared" si="86"/>
        <v>140164</v>
      </c>
      <c r="I240" s="135">
        <f>SUM(I241)</f>
        <v>135239</v>
      </c>
      <c r="J240" s="136">
        <f t="shared" si="86"/>
        <v>137097</v>
      </c>
      <c r="K240" s="137">
        <f t="shared" si="86"/>
        <v>103456</v>
      </c>
      <c r="L240" s="136">
        <f t="shared" si="86"/>
        <v>73699</v>
      </c>
      <c r="M240" s="138">
        <f t="shared" si="86"/>
        <v>120466</v>
      </c>
      <c r="N240" s="139">
        <f t="shared" si="86"/>
        <v>121479</v>
      </c>
      <c r="O240" s="139">
        <f t="shared" si="86"/>
        <v>195098</v>
      </c>
      <c r="P240" s="135">
        <f t="shared" si="76"/>
        <v>1473359</v>
      </c>
    </row>
    <row r="241" spans="1:548" s="31" customFormat="1" ht="11.25" x14ac:dyDescent="0.2">
      <c r="A241" s="103" t="s">
        <v>298</v>
      </c>
      <c r="B241" s="103">
        <v>8402301</v>
      </c>
      <c r="C241" s="158" t="s">
        <v>220</v>
      </c>
      <c r="D241" s="117">
        <v>85796</v>
      </c>
      <c r="E241" s="117">
        <v>81861</v>
      </c>
      <c r="F241" s="118">
        <v>151134</v>
      </c>
      <c r="G241" s="119">
        <v>127870</v>
      </c>
      <c r="H241" s="119">
        <v>140164</v>
      </c>
      <c r="I241" s="117">
        <v>135239</v>
      </c>
      <c r="J241" s="118">
        <v>137097</v>
      </c>
      <c r="K241" s="119">
        <v>103456</v>
      </c>
      <c r="L241" s="118">
        <v>73699</v>
      </c>
      <c r="M241" s="120">
        <v>120466</v>
      </c>
      <c r="N241" s="109">
        <v>121479</v>
      </c>
      <c r="O241" s="109">
        <v>195098</v>
      </c>
      <c r="P241" s="117">
        <f t="shared" si="76"/>
        <v>1473359</v>
      </c>
    </row>
    <row r="242" spans="1:548" s="31" customFormat="1" ht="11.25" x14ac:dyDescent="0.2">
      <c r="A242" s="103"/>
      <c r="B242" s="103"/>
      <c r="C242" s="166" t="s">
        <v>223</v>
      </c>
      <c r="D242" s="135">
        <f t="shared" ref="D242:O242" si="87">D243</f>
        <v>874</v>
      </c>
      <c r="E242" s="135">
        <f t="shared" si="87"/>
        <v>4604</v>
      </c>
      <c r="F242" s="136">
        <f t="shared" si="87"/>
        <v>108186</v>
      </c>
      <c r="G242" s="137">
        <f t="shared" si="87"/>
        <v>1141</v>
      </c>
      <c r="H242" s="137">
        <f t="shared" si="87"/>
        <v>16153</v>
      </c>
      <c r="I242" s="135">
        <f t="shared" si="87"/>
        <v>3065</v>
      </c>
      <c r="J242" s="136">
        <f t="shared" si="87"/>
        <v>301</v>
      </c>
      <c r="K242" s="137">
        <f t="shared" si="87"/>
        <v>4344</v>
      </c>
      <c r="L242" s="136">
        <f t="shared" si="87"/>
        <v>4661</v>
      </c>
      <c r="M242" s="138">
        <f t="shared" si="87"/>
        <v>301</v>
      </c>
      <c r="N242" s="139">
        <f t="shared" si="87"/>
        <v>777</v>
      </c>
      <c r="O242" s="139">
        <f t="shared" si="87"/>
        <v>23675</v>
      </c>
      <c r="P242" s="135">
        <f t="shared" si="76"/>
        <v>168082</v>
      </c>
    </row>
    <row r="243" spans="1:548" s="31" customFormat="1" ht="11.25" x14ac:dyDescent="0.2">
      <c r="A243" s="103" t="s">
        <v>298</v>
      </c>
      <c r="B243" s="103">
        <v>8402401</v>
      </c>
      <c r="C243" s="158" t="s">
        <v>223</v>
      </c>
      <c r="D243" s="117">
        <v>874</v>
      </c>
      <c r="E243" s="117">
        <v>4604</v>
      </c>
      <c r="F243" s="118">
        <v>108186</v>
      </c>
      <c r="G243" s="119">
        <v>1141</v>
      </c>
      <c r="H243" s="119">
        <v>16153</v>
      </c>
      <c r="I243" s="117">
        <v>3065</v>
      </c>
      <c r="J243" s="118">
        <v>301</v>
      </c>
      <c r="K243" s="119">
        <v>4344</v>
      </c>
      <c r="L243" s="118">
        <v>4661</v>
      </c>
      <c r="M243" s="120">
        <v>301</v>
      </c>
      <c r="N243" s="109">
        <v>777</v>
      </c>
      <c r="O243" s="109">
        <v>23675</v>
      </c>
      <c r="P243" s="117">
        <f t="shared" si="76"/>
        <v>168082</v>
      </c>
    </row>
    <row r="244" spans="1:548" s="31" customFormat="1" ht="11.25" x14ac:dyDescent="0.2">
      <c r="A244" s="103"/>
      <c r="B244" s="103"/>
      <c r="C244" s="159" t="s">
        <v>491</v>
      </c>
      <c r="D244" s="135">
        <f t="shared" ref="D244:J244" si="88">SUM(D245:D246)</f>
        <v>128324272</v>
      </c>
      <c r="E244" s="135">
        <f t="shared" si="88"/>
        <v>187027081</v>
      </c>
      <c r="F244" s="136">
        <f t="shared" si="88"/>
        <v>137747765</v>
      </c>
      <c r="G244" s="137">
        <f t="shared" si="88"/>
        <v>166767993</v>
      </c>
      <c r="H244" s="137">
        <f t="shared" si="88"/>
        <v>143307316</v>
      </c>
      <c r="I244" s="135">
        <f t="shared" si="88"/>
        <v>132622552</v>
      </c>
      <c r="J244" s="136">
        <f t="shared" si="88"/>
        <v>132774788</v>
      </c>
      <c r="K244" s="137">
        <f t="shared" ref="K244:L244" si="89">SUM(K245:K246)</f>
        <v>131779335</v>
      </c>
      <c r="L244" s="136">
        <f t="shared" si="89"/>
        <v>132210341</v>
      </c>
      <c r="M244" s="138">
        <f t="shared" ref="M244:O244" si="90">SUM(M245:M246)</f>
        <v>132489127</v>
      </c>
      <c r="N244" s="139">
        <f t="shared" si="90"/>
        <v>139709773</v>
      </c>
      <c r="O244" s="139">
        <f t="shared" si="90"/>
        <v>133168750</v>
      </c>
      <c r="P244" s="135">
        <f t="shared" si="76"/>
        <v>1697929093</v>
      </c>
    </row>
    <row r="245" spans="1:548" s="31" customFormat="1" ht="11.25" x14ac:dyDescent="0.2">
      <c r="A245" s="103" t="s">
        <v>235</v>
      </c>
      <c r="B245" s="103" t="s">
        <v>174</v>
      </c>
      <c r="C245" s="158" t="s">
        <v>236</v>
      </c>
      <c r="D245" s="117">
        <v>128324272</v>
      </c>
      <c r="E245" s="117">
        <v>0</v>
      </c>
      <c r="F245" s="118">
        <v>0</v>
      </c>
      <c r="G245" s="119">
        <v>0</v>
      </c>
      <c r="H245" s="119">
        <v>0</v>
      </c>
      <c r="I245" s="117">
        <v>0</v>
      </c>
      <c r="J245" s="118">
        <v>0</v>
      </c>
      <c r="K245" s="119">
        <v>0</v>
      </c>
      <c r="L245" s="118">
        <v>0</v>
      </c>
      <c r="M245" s="120">
        <v>0</v>
      </c>
      <c r="N245" s="109">
        <v>0</v>
      </c>
      <c r="O245" s="109">
        <v>0</v>
      </c>
      <c r="P245" s="117">
        <f t="shared" si="76"/>
        <v>128324272</v>
      </c>
    </row>
    <row r="246" spans="1:548" s="31" customFormat="1" ht="11.25" x14ac:dyDescent="0.2">
      <c r="A246" s="103" t="s">
        <v>340</v>
      </c>
      <c r="B246" s="103" t="s">
        <v>174</v>
      </c>
      <c r="C246" s="158" t="s">
        <v>341</v>
      </c>
      <c r="D246" s="117">
        <v>0</v>
      </c>
      <c r="E246" s="117">
        <v>187027081</v>
      </c>
      <c r="F246" s="118">
        <v>137747765</v>
      </c>
      <c r="G246" s="119">
        <v>166767993</v>
      </c>
      <c r="H246" s="119">
        <v>143307316</v>
      </c>
      <c r="I246" s="117">
        <v>132622552</v>
      </c>
      <c r="J246" s="118">
        <v>132774788</v>
      </c>
      <c r="K246" s="119">
        <v>131779335</v>
      </c>
      <c r="L246" s="118">
        <v>132210341</v>
      </c>
      <c r="M246" s="120">
        <v>132489127</v>
      </c>
      <c r="N246" s="109">
        <v>139709773</v>
      </c>
      <c r="O246" s="109">
        <v>133168750</v>
      </c>
      <c r="P246" s="117">
        <f t="shared" si="76"/>
        <v>1569604821</v>
      </c>
    </row>
    <row r="247" spans="1:548" s="31" customFormat="1" ht="11.25" x14ac:dyDescent="0.2">
      <c r="A247" s="103"/>
      <c r="B247" s="103"/>
      <c r="C247" s="166" t="s">
        <v>492</v>
      </c>
      <c r="D247" s="135">
        <f>SUM(D248:D250)</f>
        <v>240000000</v>
      </c>
      <c r="E247" s="135">
        <f>SUM(E248:E249)</f>
        <v>60000000</v>
      </c>
      <c r="F247" s="136">
        <f>SUM(F248:F249)</f>
        <v>212000000</v>
      </c>
      <c r="G247" s="137">
        <f t="shared" ref="G247:J247" si="91">SUM(G248:G249)</f>
        <v>351000000</v>
      </c>
      <c r="H247" s="137">
        <f t="shared" si="91"/>
        <v>0</v>
      </c>
      <c r="I247" s="135">
        <f t="shared" si="91"/>
        <v>0</v>
      </c>
      <c r="J247" s="136">
        <f t="shared" si="91"/>
        <v>0</v>
      </c>
      <c r="K247" s="137">
        <f t="shared" ref="K247:L247" si="92">SUM(K248:K249)</f>
        <v>0</v>
      </c>
      <c r="L247" s="136">
        <f t="shared" si="92"/>
        <v>0</v>
      </c>
      <c r="M247" s="138">
        <f t="shared" ref="M247" si="93">SUM(M248:M249)</f>
        <v>0</v>
      </c>
      <c r="N247" s="139">
        <f>SUM(N248:N250)</f>
        <v>0</v>
      </c>
      <c r="O247" s="139">
        <f>SUM(O248:O250)</f>
        <v>1000000000</v>
      </c>
      <c r="P247" s="139">
        <f t="shared" si="76"/>
        <v>1863000000</v>
      </c>
    </row>
    <row r="248" spans="1:548" s="32" customFormat="1" ht="11.25" x14ac:dyDescent="0.2">
      <c r="A248" s="103" t="s">
        <v>281</v>
      </c>
      <c r="B248" s="103" t="s">
        <v>271</v>
      </c>
      <c r="C248" s="158" t="s">
        <v>284</v>
      </c>
      <c r="D248" s="117">
        <v>240000000</v>
      </c>
      <c r="E248" s="117">
        <v>0</v>
      </c>
      <c r="F248" s="118">
        <v>0</v>
      </c>
      <c r="G248" s="119">
        <v>0</v>
      </c>
      <c r="H248" s="119">
        <v>0</v>
      </c>
      <c r="I248" s="117">
        <v>0</v>
      </c>
      <c r="J248" s="118">
        <v>0</v>
      </c>
      <c r="K248" s="119">
        <v>0</v>
      </c>
      <c r="L248" s="118">
        <v>0</v>
      </c>
      <c r="M248" s="120">
        <v>0</v>
      </c>
      <c r="N248" s="109">
        <v>0</v>
      </c>
      <c r="O248" s="109">
        <v>0</v>
      </c>
      <c r="P248" s="117">
        <f t="shared" si="76"/>
        <v>240000000</v>
      </c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  <c r="IW248" s="31"/>
      <c r="IX248" s="31"/>
      <c r="IY248" s="31"/>
      <c r="IZ248" s="31"/>
      <c r="JA248" s="31"/>
      <c r="JB248" s="31"/>
      <c r="JC248" s="31"/>
      <c r="JD248" s="31"/>
      <c r="JE248" s="31"/>
      <c r="JF248" s="31"/>
      <c r="JG248" s="31"/>
      <c r="JH248" s="31"/>
      <c r="JI248" s="31"/>
      <c r="JJ248" s="31"/>
      <c r="JK248" s="31"/>
      <c r="JL248" s="31"/>
      <c r="JM248" s="31"/>
      <c r="JN248" s="31"/>
      <c r="JO248" s="31"/>
      <c r="JP248" s="31"/>
      <c r="JQ248" s="31"/>
      <c r="JR248" s="31"/>
      <c r="JS248" s="31"/>
      <c r="JT248" s="31"/>
      <c r="JU248" s="31"/>
      <c r="JV248" s="31"/>
      <c r="JW248" s="31"/>
      <c r="JX248" s="31"/>
      <c r="JY248" s="31"/>
      <c r="JZ248" s="31"/>
      <c r="KA248" s="31"/>
      <c r="KB248" s="31"/>
      <c r="KC248" s="31"/>
      <c r="KD248" s="31"/>
      <c r="KE248" s="31"/>
      <c r="KF248" s="31"/>
      <c r="KG248" s="31"/>
      <c r="KH248" s="31"/>
      <c r="KI248" s="31"/>
      <c r="KJ248" s="31"/>
      <c r="KK248" s="31"/>
      <c r="KL248" s="31"/>
      <c r="KM248" s="31"/>
      <c r="KN248" s="31"/>
      <c r="KO248" s="31"/>
      <c r="KP248" s="31"/>
      <c r="KQ248" s="31"/>
      <c r="KR248" s="31"/>
      <c r="KS248" s="31"/>
      <c r="KT248" s="31"/>
      <c r="KU248" s="31"/>
      <c r="KV248" s="31"/>
      <c r="KW248" s="31"/>
      <c r="KX248" s="31"/>
      <c r="KY248" s="31"/>
      <c r="KZ248" s="31"/>
      <c r="LA248" s="31"/>
      <c r="LB248" s="31"/>
      <c r="LC248" s="31"/>
      <c r="LD248" s="31"/>
      <c r="LE248" s="31"/>
      <c r="LF248" s="31"/>
      <c r="LG248" s="31"/>
      <c r="LH248" s="31"/>
      <c r="LI248" s="31"/>
      <c r="LJ248" s="31"/>
      <c r="LK248" s="31"/>
      <c r="LL248" s="31"/>
      <c r="LM248" s="31"/>
      <c r="LN248" s="31"/>
      <c r="LO248" s="31"/>
      <c r="LP248" s="31"/>
      <c r="LQ248" s="31"/>
      <c r="LR248" s="31"/>
      <c r="LS248" s="31"/>
      <c r="LT248" s="31"/>
      <c r="LU248" s="31"/>
      <c r="LV248" s="31"/>
      <c r="LW248" s="31"/>
      <c r="LX248" s="31"/>
      <c r="LY248" s="31"/>
      <c r="LZ248" s="31"/>
      <c r="MA248" s="31"/>
      <c r="MB248" s="31"/>
      <c r="MC248" s="31"/>
      <c r="MD248" s="31"/>
      <c r="ME248" s="31"/>
      <c r="MF248" s="31"/>
      <c r="MG248" s="31"/>
      <c r="MH248" s="31"/>
      <c r="MI248" s="31"/>
      <c r="MJ248" s="31"/>
      <c r="MK248" s="31"/>
      <c r="ML248" s="31"/>
      <c r="MM248" s="31"/>
      <c r="MN248" s="31"/>
      <c r="MO248" s="31"/>
      <c r="MP248" s="31"/>
      <c r="MQ248" s="31"/>
      <c r="MR248" s="31"/>
      <c r="MS248" s="31"/>
      <c r="MT248" s="31"/>
      <c r="MU248" s="31"/>
      <c r="MV248" s="31"/>
      <c r="MW248" s="31"/>
      <c r="MX248" s="31"/>
      <c r="MY248" s="31"/>
      <c r="MZ248" s="31"/>
      <c r="NA248" s="31"/>
      <c r="NB248" s="31"/>
      <c r="NC248" s="31"/>
      <c r="ND248" s="31"/>
      <c r="NE248" s="31"/>
      <c r="NF248" s="31"/>
      <c r="NG248" s="31"/>
      <c r="NH248" s="31"/>
      <c r="NI248" s="31"/>
      <c r="NJ248" s="31"/>
      <c r="NK248" s="31"/>
      <c r="NL248" s="31"/>
      <c r="NM248" s="31"/>
      <c r="NN248" s="31"/>
      <c r="NO248" s="31"/>
      <c r="NP248" s="31"/>
      <c r="NQ248" s="31"/>
      <c r="NR248" s="31"/>
      <c r="NS248" s="31"/>
      <c r="NT248" s="31"/>
      <c r="NU248" s="31"/>
      <c r="NV248" s="31"/>
      <c r="NW248" s="31"/>
      <c r="NX248" s="31"/>
      <c r="NY248" s="31"/>
      <c r="NZ248" s="31"/>
      <c r="OA248" s="31"/>
      <c r="OB248" s="31"/>
      <c r="OC248" s="31"/>
      <c r="OD248" s="31"/>
      <c r="OE248" s="31"/>
      <c r="OF248" s="31"/>
      <c r="OG248" s="31"/>
      <c r="OH248" s="31"/>
      <c r="OI248" s="31"/>
      <c r="OJ248" s="31"/>
      <c r="OK248" s="31"/>
      <c r="OL248" s="31"/>
      <c r="OM248" s="31"/>
      <c r="ON248" s="31"/>
      <c r="OO248" s="31"/>
      <c r="OP248" s="31"/>
      <c r="OQ248" s="31"/>
      <c r="OR248" s="31"/>
      <c r="OS248" s="31"/>
      <c r="OT248" s="31"/>
      <c r="OU248" s="31"/>
      <c r="OV248" s="31"/>
      <c r="OW248" s="31"/>
      <c r="OX248" s="31"/>
      <c r="OY248" s="31"/>
      <c r="OZ248" s="31"/>
      <c r="PA248" s="31"/>
      <c r="PB248" s="31"/>
      <c r="PC248" s="31"/>
      <c r="PD248" s="31"/>
      <c r="PE248" s="31"/>
      <c r="PF248" s="31"/>
      <c r="PG248" s="31"/>
      <c r="PH248" s="31"/>
      <c r="PI248" s="31"/>
      <c r="PJ248" s="31"/>
      <c r="PK248" s="31"/>
      <c r="PL248" s="31"/>
      <c r="PM248" s="31"/>
      <c r="PN248" s="31"/>
      <c r="PO248" s="31"/>
      <c r="PP248" s="31"/>
      <c r="PQ248" s="31"/>
      <c r="PR248" s="31"/>
      <c r="PS248" s="31"/>
      <c r="PT248" s="31"/>
      <c r="PU248" s="31"/>
      <c r="PV248" s="31"/>
      <c r="PW248" s="31"/>
      <c r="PX248" s="31"/>
      <c r="PY248" s="31"/>
      <c r="PZ248" s="31"/>
      <c r="QA248" s="31"/>
      <c r="QB248" s="31"/>
      <c r="QC248" s="31"/>
      <c r="QD248" s="31"/>
      <c r="QE248" s="31"/>
      <c r="QF248" s="31"/>
      <c r="QG248" s="31"/>
      <c r="QH248" s="31"/>
      <c r="QI248" s="31"/>
      <c r="QJ248" s="31"/>
      <c r="QK248" s="31"/>
      <c r="QL248" s="31"/>
      <c r="QM248" s="31"/>
      <c r="QN248" s="31"/>
      <c r="QO248" s="31"/>
      <c r="QP248" s="31"/>
      <c r="QQ248" s="31"/>
      <c r="QR248" s="31"/>
      <c r="QS248" s="31"/>
      <c r="QT248" s="31"/>
      <c r="QU248" s="31"/>
      <c r="QV248" s="31"/>
      <c r="QW248" s="31"/>
      <c r="QX248" s="31"/>
      <c r="QY248" s="31"/>
      <c r="QZ248" s="31"/>
      <c r="RA248" s="31"/>
      <c r="RB248" s="31"/>
      <c r="RC248" s="31"/>
      <c r="RD248" s="31"/>
      <c r="RE248" s="31"/>
      <c r="RF248" s="31"/>
      <c r="RG248" s="31"/>
      <c r="RH248" s="31"/>
      <c r="RI248" s="31"/>
      <c r="RJ248" s="31"/>
      <c r="RK248" s="31"/>
      <c r="RL248" s="31"/>
      <c r="RM248" s="31"/>
      <c r="RN248" s="31"/>
      <c r="RO248" s="31"/>
      <c r="RP248" s="31"/>
      <c r="RQ248" s="31"/>
      <c r="RR248" s="31"/>
      <c r="RS248" s="31"/>
      <c r="RT248" s="31"/>
      <c r="RU248" s="31"/>
      <c r="RV248" s="31"/>
      <c r="RW248" s="31"/>
      <c r="RX248" s="31"/>
      <c r="RY248" s="31"/>
      <c r="RZ248" s="31"/>
      <c r="SA248" s="31"/>
      <c r="SB248" s="31"/>
      <c r="SC248" s="31"/>
      <c r="SD248" s="31"/>
      <c r="SE248" s="31"/>
      <c r="SF248" s="31"/>
      <c r="SG248" s="31"/>
      <c r="SH248" s="31"/>
      <c r="SI248" s="31"/>
      <c r="SJ248" s="31"/>
      <c r="SK248" s="31"/>
      <c r="SL248" s="31"/>
      <c r="SM248" s="31"/>
      <c r="SN248" s="31"/>
      <c r="SO248" s="31"/>
      <c r="SP248" s="31"/>
      <c r="SQ248" s="31"/>
      <c r="SR248" s="31"/>
      <c r="SS248" s="31"/>
      <c r="ST248" s="31"/>
      <c r="SU248" s="31"/>
      <c r="SV248" s="31"/>
      <c r="SW248" s="31"/>
      <c r="SX248" s="31"/>
      <c r="SY248" s="31"/>
      <c r="SZ248" s="31"/>
      <c r="TA248" s="31"/>
      <c r="TB248" s="31"/>
      <c r="TC248" s="31"/>
      <c r="TD248" s="31"/>
      <c r="TE248" s="31"/>
      <c r="TF248" s="31"/>
      <c r="TG248" s="31"/>
      <c r="TH248" s="31"/>
      <c r="TI248" s="31"/>
      <c r="TJ248" s="31"/>
      <c r="TK248" s="31"/>
      <c r="TL248" s="31"/>
      <c r="TM248" s="31"/>
      <c r="TN248" s="31"/>
      <c r="TO248" s="31"/>
      <c r="TP248" s="31"/>
      <c r="TQ248" s="31"/>
      <c r="TR248" s="31"/>
      <c r="TS248" s="31"/>
      <c r="TT248" s="31"/>
      <c r="TU248" s="31"/>
      <c r="TV248" s="31"/>
      <c r="TW248" s="31"/>
      <c r="TX248" s="31"/>
      <c r="TY248" s="31"/>
      <c r="TZ248" s="31"/>
      <c r="UA248" s="31"/>
      <c r="UB248" s="31"/>
    </row>
    <row r="249" spans="1:548" s="32" customFormat="1" ht="11.25" x14ac:dyDescent="0.2">
      <c r="A249" s="103" t="s">
        <v>273</v>
      </c>
      <c r="B249" s="103" t="s">
        <v>272</v>
      </c>
      <c r="C249" s="158" t="s">
        <v>287</v>
      </c>
      <c r="D249" s="117">
        <v>0</v>
      </c>
      <c r="E249" s="117">
        <v>60000000</v>
      </c>
      <c r="F249" s="118">
        <v>212000000</v>
      </c>
      <c r="G249" s="119">
        <v>351000000</v>
      </c>
      <c r="H249" s="119">
        <v>0</v>
      </c>
      <c r="I249" s="117">
        <v>0</v>
      </c>
      <c r="J249" s="118">
        <v>0</v>
      </c>
      <c r="K249" s="119">
        <v>0</v>
      </c>
      <c r="L249" s="118">
        <v>0</v>
      </c>
      <c r="M249" s="120">
        <v>0</v>
      </c>
      <c r="N249" s="109">
        <v>0</v>
      </c>
      <c r="O249" s="109">
        <v>0</v>
      </c>
      <c r="P249" s="117">
        <f t="shared" si="76"/>
        <v>623000000</v>
      </c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/>
      <c r="JB249" s="31"/>
      <c r="JC249" s="31"/>
      <c r="JD249" s="31"/>
      <c r="JE249" s="31"/>
      <c r="JF249" s="31"/>
      <c r="JG249" s="31"/>
      <c r="JH249" s="31"/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1"/>
      <c r="KK249" s="31"/>
      <c r="KL249" s="31"/>
      <c r="KM249" s="31"/>
      <c r="KN249" s="31"/>
      <c r="KO249" s="31"/>
      <c r="KP249" s="31"/>
      <c r="KQ249" s="31"/>
      <c r="KR249" s="31"/>
      <c r="KS249" s="31"/>
      <c r="KT249" s="31"/>
      <c r="KU249" s="31"/>
      <c r="KV249" s="31"/>
      <c r="KW249" s="31"/>
      <c r="KX249" s="31"/>
      <c r="KY249" s="31"/>
      <c r="KZ249" s="31"/>
      <c r="LA249" s="31"/>
      <c r="LB249" s="31"/>
      <c r="LC249" s="31"/>
      <c r="LD249" s="31"/>
      <c r="LE249" s="31"/>
      <c r="LF249" s="31"/>
      <c r="LG249" s="31"/>
      <c r="LH249" s="31"/>
      <c r="LI249" s="31"/>
      <c r="LJ249" s="31"/>
      <c r="LK249" s="31"/>
      <c r="LL249" s="31"/>
      <c r="LM249" s="31"/>
      <c r="LN249" s="31"/>
      <c r="LO249" s="31"/>
      <c r="LP249" s="31"/>
      <c r="LQ249" s="31"/>
      <c r="LR249" s="31"/>
      <c r="LS249" s="31"/>
      <c r="LT249" s="31"/>
      <c r="LU249" s="31"/>
      <c r="LV249" s="31"/>
      <c r="LW249" s="31"/>
      <c r="LX249" s="31"/>
      <c r="LY249" s="31"/>
      <c r="LZ249" s="31"/>
      <c r="MA249" s="31"/>
      <c r="MB249" s="31"/>
      <c r="MC249" s="31"/>
      <c r="MD249" s="31"/>
      <c r="ME249" s="31"/>
      <c r="MF249" s="31"/>
      <c r="MG249" s="31"/>
      <c r="MH249" s="31"/>
      <c r="MI249" s="31"/>
      <c r="MJ249" s="31"/>
      <c r="MK249" s="31"/>
      <c r="ML249" s="31"/>
      <c r="MM249" s="31"/>
      <c r="MN249" s="31"/>
      <c r="MO249" s="31"/>
      <c r="MP249" s="31"/>
      <c r="MQ249" s="31"/>
      <c r="MR249" s="31"/>
      <c r="MS249" s="31"/>
      <c r="MT249" s="31"/>
      <c r="MU249" s="31"/>
      <c r="MV249" s="31"/>
      <c r="MW249" s="31"/>
      <c r="MX249" s="31"/>
      <c r="MY249" s="31"/>
      <c r="MZ249" s="31"/>
      <c r="NA249" s="31"/>
      <c r="NB249" s="31"/>
      <c r="NC249" s="31"/>
      <c r="ND249" s="31"/>
      <c r="NE249" s="31"/>
      <c r="NF249" s="31"/>
      <c r="NG249" s="31"/>
      <c r="NH249" s="31"/>
      <c r="NI249" s="31"/>
      <c r="NJ249" s="31"/>
      <c r="NK249" s="31"/>
      <c r="NL249" s="31"/>
      <c r="NM249" s="31"/>
      <c r="NN249" s="31"/>
      <c r="NO249" s="31"/>
      <c r="NP249" s="31"/>
      <c r="NQ249" s="31"/>
      <c r="NR249" s="31"/>
      <c r="NS249" s="31"/>
      <c r="NT249" s="31"/>
      <c r="NU249" s="31"/>
      <c r="NV249" s="31"/>
      <c r="NW249" s="31"/>
      <c r="NX249" s="31"/>
      <c r="NY249" s="31"/>
      <c r="NZ249" s="31"/>
      <c r="OA249" s="31"/>
      <c r="OB249" s="31"/>
      <c r="OC249" s="31"/>
      <c r="OD249" s="31"/>
      <c r="OE249" s="31"/>
      <c r="OF249" s="31"/>
      <c r="OG249" s="31"/>
      <c r="OH249" s="31"/>
      <c r="OI249" s="31"/>
      <c r="OJ249" s="31"/>
      <c r="OK249" s="31"/>
      <c r="OL249" s="31"/>
      <c r="OM249" s="31"/>
      <c r="ON249" s="31"/>
      <c r="OO249" s="31"/>
      <c r="OP249" s="31"/>
      <c r="OQ249" s="31"/>
      <c r="OR249" s="31"/>
      <c r="OS249" s="31"/>
      <c r="OT249" s="31"/>
      <c r="OU249" s="31"/>
      <c r="OV249" s="31"/>
      <c r="OW249" s="31"/>
      <c r="OX249" s="31"/>
      <c r="OY249" s="31"/>
      <c r="OZ249" s="31"/>
      <c r="PA249" s="31"/>
      <c r="PB249" s="31"/>
      <c r="PC249" s="31"/>
      <c r="PD249" s="31"/>
      <c r="PE249" s="31"/>
      <c r="PF249" s="31"/>
      <c r="PG249" s="31"/>
      <c r="PH249" s="31"/>
      <c r="PI249" s="31"/>
      <c r="PJ249" s="31"/>
      <c r="PK249" s="31"/>
      <c r="PL249" s="31"/>
      <c r="PM249" s="31"/>
      <c r="PN249" s="31"/>
      <c r="PO249" s="31"/>
      <c r="PP249" s="31"/>
      <c r="PQ249" s="31"/>
      <c r="PR249" s="31"/>
      <c r="PS249" s="31"/>
      <c r="PT249" s="31"/>
      <c r="PU249" s="31"/>
      <c r="PV249" s="31"/>
      <c r="PW249" s="31"/>
      <c r="PX249" s="31"/>
      <c r="PY249" s="31"/>
      <c r="PZ249" s="31"/>
      <c r="QA249" s="31"/>
      <c r="QB249" s="31"/>
      <c r="QC249" s="31"/>
      <c r="QD249" s="31"/>
      <c r="QE249" s="31"/>
      <c r="QF249" s="31"/>
      <c r="QG249" s="31"/>
      <c r="QH249" s="31"/>
      <c r="QI249" s="31"/>
      <c r="QJ249" s="31"/>
      <c r="QK249" s="31"/>
      <c r="QL249" s="31"/>
      <c r="QM249" s="31"/>
      <c r="QN249" s="31"/>
      <c r="QO249" s="31"/>
      <c r="QP249" s="31"/>
      <c r="QQ249" s="31"/>
      <c r="QR249" s="31"/>
      <c r="QS249" s="31"/>
      <c r="QT249" s="31"/>
      <c r="QU249" s="31"/>
      <c r="QV249" s="31"/>
      <c r="QW249" s="31"/>
      <c r="QX249" s="31"/>
      <c r="QY249" s="31"/>
      <c r="QZ249" s="31"/>
      <c r="RA249" s="31"/>
      <c r="RB249" s="31"/>
      <c r="RC249" s="31"/>
      <c r="RD249" s="31"/>
      <c r="RE249" s="31"/>
      <c r="RF249" s="31"/>
      <c r="RG249" s="31"/>
      <c r="RH249" s="31"/>
      <c r="RI249" s="31"/>
      <c r="RJ249" s="31"/>
      <c r="RK249" s="31"/>
      <c r="RL249" s="31"/>
      <c r="RM249" s="31"/>
      <c r="RN249" s="31"/>
      <c r="RO249" s="31"/>
      <c r="RP249" s="31"/>
      <c r="RQ249" s="31"/>
      <c r="RR249" s="31"/>
      <c r="RS249" s="31"/>
      <c r="RT249" s="31"/>
      <c r="RU249" s="31"/>
      <c r="RV249" s="31"/>
      <c r="RW249" s="31"/>
      <c r="RX249" s="31"/>
      <c r="RY249" s="31"/>
      <c r="RZ249" s="31"/>
      <c r="SA249" s="31"/>
      <c r="SB249" s="31"/>
      <c r="SC249" s="31"/>
      <c r="SD249" s="31"/>
      <c r="SE249" s="31"/>
      <c r="SF249" s="31"/>
      <c r="SG249" s="31"/>
      <c r="SH249" s="31"/>
      <c r="SI249" s="31"/>
      <c r="SJ249" s="31"/>
      <c r="SK249" s="31"/>
      <c r="SL249" s="31"/>
      <c r="SM249" s="31"/>
      <c r="SN249" s="31"/>
      <c r="SO249" s="31"/>
      <c r="SP249" s="31"/>
      <c r="SQ249" s="31"/>
      <c r="SR249" s="31"/>
      <c r="SS249" s="31"/>
      <c r="ST249" s="31"/>
      <c r="SU249" s="31"/>
      <c r="SV249" s="31"/>
      <c r="SW249" s="31"/>
      <c r="SX249" s="31"/>
      <c r="SY249" s="31"/>
      <c r="SZ249" s="31"/>
      <c r="TA249" s="31"/>
      <c r="TB249" s="31"/>
      <c r="TC249" s="31"/>
      <c r="TD249" s="31"/>
      <c r="TE249" s="31"/>
      <c r="TF249" s="31"/>
      <c r="TG249" s="31"/>
      <c r="TH249" s="31"/>
      <c r="TI249" s="31"/>
      <c r="TJ249" s="31"/>
      <c r="TK249" s="31"/>
      <c r="TL249" s="31"/>
      <c r="TM249" s="31"/>
      <c r="TN249" s="31"/>
      <c r="TO249" s="31"/>
      <c r="TP249" s="31"/>
      <c r="TQ249" s="31"/>
      <c r="TR249" s="31"/>
      <c r="TS249" s="31"/>
      <c r="TT249" s="31"/>
      <c r="TU249" s="31"/>
      <c r="TV249" s="31"/>
      <c r="TW249" s="31"/>
      <c r="TX249" s="31"/>
      <c r="TY249" s="31"/>
      <c r="TZ249" s="31"/>
      <c r="UA249" s="31"/>
      <c r="UB249" s="31"/>
    </row>
    <row r="250" spans="1:548" s="32" customFormat="1" ht="11.25" x14ac:dyDescent="0.2">
      <c r="A250" s="103" t="s">
        <v>484</v>
      </c>
      <c r="B250" s="103" t="s">
        <v>472</v>
      </c>
      <c r="C250" s="158" t="s">
        <v>473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1000000000</v>
      </c>
      <c r="P250" s="117">
        <f t="shared" si="76"/>
        <v>1000000000</v>
      </c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1"/>
      <c r="JH250" s="31"/>
      <c r="JI250" s="31"/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/>
      <c r="JZ250" s="31"/>
      <c r="KA250" s="31"/>
      <c r="KB250" s="31"/>
      <c r="KC250" s="31"/>
      <c r="KD250" s="31"/>
      <c r="KE250" s="31"/>
      <c r="KF250" s="31"/>
      <c r="KG250" s="31"/>
      <c r="KH250" s="31"/>
      <c r="KI250" s="31"/>
      <c r="KJ250" s="31"/>
      <c r="KK250" s="31"/>
      <c r="KL250" s="31"/>
      <c r="KM250" s="31"/>
      <c r="KN250" s="31"/>
      <c r="KO250" s="31"/>
      <c r="KP250" s="31"/>
      <c r="KQ250" s="31"/>
      <c r="KR250" s="31"/>
      <c r="KS250" s="31"/>
      <c r="KT250" s="31"/>
      <c r="KU250" s="31"/>
      <c r="KV250" s="31"/>
      <c r="KW250" s="31"/>
      <c r="KX250" s="31"/>
      <c r="KY250" s="31"/>
      <c r="KZ250" s="31"/>
      <c r="LA250" s="31"/>
      <c r="LB250" s="31"/>
      <c r="LC250" s="31"/>
      <c r="LD250" s="31"/>
      <c r="LE250" s="31"/>
      <c r="LF250" s="31"/>
      <c r="LG250" s="31"/>
      <c r="LH250" s="31"/>
      <c r="LI250" s="31"/>
      <c r="LJ250" s="31"/>
      <c r="LK250" s="31"/>
      <c r="LL250" s="31"/>
      <c r="LM250" s="31"/>
      <c r="LN250" s="31"/>
      <c r="LO250" s="31"/>
      <c r="LP250" s="31"/>
      <c r="LQ250" s="31"/>
      <c r="LR250" s="31"/>
      <c r="LS250" s="31"/>
      <c r="LT250" s="31"/>
      <c r="LU250" s="31"/>
      <c r="LV250" s="31"/>
      <c r="LW250" s="31"/>
      <c r="LX250" s="31"/>
      <c r="LY250" s="31"/>
      <c r="LZ250" s="31"/>
      <c r="MA250" s="31"/>
      <c r="MB250" s="31"/>
      <c r="MC250" s="31"/>
      <c r="MD250" s="31"/>
      <c r="ME250" s="31"/>
      <c r="MF250" s="31"/>
      <c r="MG250" s="31"/>
      <c r="MH250" s="31"/>
      <c r="MI250" s="31"/>
      <c r="MJ250" s="31"/>
      <c r="MK250" s="31"/>
      <c r="ML250" s="31"/>
      <c r="MM250" s="31"/>
      <c r="MN250" s="31"/>
      <c r="MO250" s="31"/>
      <c r="MP250" s="31"/>
      <c r="MQ250" s="31"/>
      <c r="MR250" s="31"/>
      <c r="MS250" s="31"/>
      <c r="MT250" s="31"/>
      <c r="MU250" s="31"/>
      <c r="MV250" s="31"/>
      <c r="MW250" s="31"/>
      <c r="MX250" s="31"/>
      <c r="MY250" s="31"/>
      <c r="MZ250" s="31"/>
      <c r="NA250" s="31"/>
      <c r="NB250" s="31"/>
      <c r="NC250" s="31"/>
      <c r="ND250" s="31"/>
      <c r="NE250" s="31"/>
      <c r="NF250" s="31"/>
      <c r="NG250" s="31"/>
      <c r="NH250" s="31"/>
      <c r="NI250" s="31"/>
      <c r="NJ250" s="31"/>
      <c r="NK250" s="31"/>
      <c r="NL250" s="31"/>
      <c r="NM250" s="31"/>
      <c r="NN250" s="31"/>
      <c r="NO250" s="31"/>
      <c r="NP250" s="31"/>
      <c r="NQ250" s="31"/>
      <c r="NR250" s="31"/>
      <c r="NS250" s="31"/>
      <c r="NT250" s="31"/>
      <c r="NU250" s="31"/>
      <c r="NV250" s="31"/>
      <c r="NW250" s="31"/>
      <c r="NX250" s="31"/>
      <c r="NY250" s="31"/>
      <c r="NZ250" s="31"/>
      <c r="OA250" s="31"/>
      <c r="OB250" s="31"/>
      <c r="OC250" s="31"/>
      <c r="OD250" s="31"/>
      <c r="OE250" s="31"/>
      <c r="OF250" s="31"/>
      <c r="OG250" s="31"/>
      <c r="OH250" s="31"/>
      <c r="OI250" s="31"/>
      <c r="OJ250" s="31"/>
      <c r="OK250" s="31"/>
      <c r="OL250" s="31"/>
      <c r="OM250" s="31"/>
      <c r="ON250" s="31"/>
      <c r="OO250" s="31"/>
      <c r="OP250" s="31"/>
      <c r="OQ250" s="31"/>
      <c r="OR250" s="31"/>
      <c r="OS250" s="31"/>
      <c r="OT250" s="31"/>
      <c r="OU250" s="31"/>
      <c r="OV250" s="31"/>
      <c r="OW250" s="31"/>
      <c r="OX250" s="31"/>
      <c r="OY250" s="31"/>
      <c r="OZ250" s="31"/>
      <c r="PA250" s="31"/>
      <c r="PB250" s="31"/>
      <c r="PC250" s="31"/>
      <c r="PD250" s="31"/>
      <c r="PE250" s="31"/>
      <c r="PF250" s="31"/>
      <c r="PG250" s="31"/>
      <c r="PH250" s="31"/>
      <c r="PI250" s="31"/>
      <c r="PJ250" s="31"/>
      <c r="PK250" s="31"/>
      <c r="PL250" s="31"/>
      <c r="PM250" s="31"/>
      <c r="PN250" s="31"/>
      <c r="PO250" s="31"/>
      <c r="PP250" s="31"/>
      <c r="PQ250" s="31"/>
      <c r="PR250" s="31"/>
      <c r="PS250" s="31"/>
      <c r="PT250" s="31"/>
      <c r="PU250" s="31"/>
      <c r="PV250" s="31"/>
      <c r="PW250" s="31"/>
      <c r="PX250" s="31"/>
      <c r="PY250" s="31"/>
      <c r="PZ250" s="31"/>
      <c r="QA250" s="31"/>
      <c r="QB250" s="31"/>
      <c r="QC250" s="31"/>
      <c r="QD250" s="31"/>
      <c r="QE250" s="31"/>
      <c r="QF250" s="31"/>
      <c r="QG250" s="31"/>
      <c r="QH250" s="31"/>
      <c r="QI250" s="31"/>
      <c r="QJ250" s="31"/>
      <c r="QK250" s="31"/>
      <c r="QL250" s="31"/>
      <c r="QM250" s="31"/>
      <c r="QN250" s="31"/>
      <c r="QO250" s="31"/>
      <c r="QP250" s="31"/>
      <c r="QQ250" s="31"/>
      <c r="QR250" s="31"/>
      <c r="QS250" s="31"/>
      <c r="QT250" s="31"/>
      <c r="QU250" s="31"/>
      <c r="QV250" s="31"/>
      <c r="QW250" s="31"/>
      <c r="QX250" s="31"/>
      <c r="QY250" s="31"/>
      <c r="QZ250" s="31"/>
      <c r="RA250" s="31"/>
      <c r="RB250" s="31"/>
      <c r="RC250" s="31"/>
      <c r="RD250" s="31"/>
      <c r="RE250" s="31"/>
      <c r="RF250" s="31"/>
      <c r="RG250" s="31"/>
      <c r="RH250" s="31"/>
      <c r="RI250" s="31"/>
      <c r="RJ250" s="31"/>
      <c r="RK250" s="31"/>
      <c r="RL250" s="31"/>
      <c r="RM250" s="31"/>
      <c r="RN250" s="31"/>
      <c r="RO250" s="31"/>
      <c r="RP250" s="31"/>
      <c r="RQ250" s="31"/>
      <c r="RR250" s="31"/>
      <c r="RS250" s="31"/>
      <c r="RT250" s="31"/>
      <c r="RU250" s="31"/>
      <c r="RV250" s="31"/>
      <c r="RW250" s="31"/>
      <c r="RX250" s="31"/>
      <c r="RY250" s="31"/>
      <c r="RZ250" s="31"/>
      <c r="SA250" s="31"/>
      <c r="SB250" s="31"/>
      <c r="SC250" s="31"/>
      <c r="SD250" s="31"/>
      <c r="SE250" s="31"/>
      <c r="SF250" s="31"/>
      <c r="SG250" s="31"/>
      <c r="SH250" s="31"/>
      <c r="SI250" s="31"/>
      <c r="SJ250" s="31"/>
      <c r="SK250" s="31"/>
      <c r="SL250" s="31"/>
      <c r="SM250" s="31"/>
      <c r="SN250" s="31"/>
      <c r="SO250" s="31"/>
      <c r="SP250" s="31"/>
      <c r="SQ250" s="31"/>
      <c r="SR250" s="31"/>
      <c r="SS250" s="31"/>
      <c r="ST250" s="31"/>
      <c r="SU250" s="31"/>
      <c r="SV250" s="31"/>
      <c r="SW250" s="31"/>
      <c r="SX250" s="31"/>
      <c r="SY250" s="31"/>
      <c r="SZ250" s="31"/>
      <c r="TA250" s="31"/>
      <c r="TB250" s="31"/>
      <c r="TC250" s="31"/>
      <c r="TD250" s="31"/>
      <c r="TE250" s="31"/>
      <c r="TF250" s="31"/>
      <c r="TG250" s="31"/>
      <c r="TH250" s="31"/>
      <c r="TI250" s="31"/>
      <c r="TJ250" s="31"/>
      <c r="TK250" s="31"/>
      <c r="TL250" s="31"/>
      <c r="TM250" s="31"/>
      <c r="TN250" s="31"/>
      <c r="TO250" s="31"/>
      <c r="TP250" s="31"/>
      <c r="TQ250" s="31"/>
      <c r="TR250" s="31"/>
      <c r="TS250" s="31"/>
      <c r="TT250" s="31"/>
      <c r="TU250" s="31"/>
      <c r="TV250" s="31"/>
      <c r="TW250" s="31"/>
      <c r="TX250" s="31"/>
      <c r="TY250" s="31"/>
      <c r="TZ250" s="31"/>
      <c r="UA250" s="31"/>
      <c r="UB250" s="31"/>
    </row>
    <row r="251" spans="1:548" s="32" customFormat="1" ht="11.25" x14ac:dyDescent="0.2">
      <c r="A251" s="103"/>
      <c r="B251" s="103"/>
      <c r="C251" s="167" t="s">
        <v>180</v>
      </c>
      <c r="D251" s="168">
        <f t="shared" ref="D251:O251" si="94">D3+D21+D44+D50+D67+D247</f>
        <v>6973238117</v>
      </c>
      <c r="E251" s="168">
        <f t="shared" si="94"/>
        <v>6208724757</v>
      </c>
      <c r="F251" s="169">
        <f t="shared" si="94"/>
        <v>5940074804</v>
      </c>
      <c r="G251" s="170">
        <f t="shared" si="94"/>
        <v>6919660239</v>
      </c>
      <c r="H251" s="171">
        <f t="shared" si="94"/>
        <v>5270446905</v>
      </c>
      <c r="I251" s="168">
        <f t="shared" si="94"/>
        <v>5297667828</v>
      </c>
      <c r="J251" s="169">
        <f t="shared" si="94"/>
        <v>5632700303</v>
      </c>
      <c r="K251" s="170">
        <f t="shared" si="94"/>
        <v>5438786274</v>
      </c>
      <c r="L251" s="170">
        <f t="shared" si="94"/>
        <v>5473342102</v>
      </c>
      <c r="M251" s="138">
        <f t="shared" si="94"/>
        <v>4958207124</v>
      </c>
      <c r="N251" s="139">
        <f t="shared" si="94"/>
        <v>5801953159.8799992</v>
      </c>
      <c r="O251" s="139">
        <f t="shared" si="94"/>
        <v>7905621364.4400005</v>
      </c>
      <c r="P251" s="172">
        <f t="shared" si="76"/>
        <v>71820422977.319992</v>
      </c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  <c r="IU251" s="31"/>
      <c r="IV251" s="31"/>
      <c r="IW251" s="31"/>
      <c r="IX251" s="31"/>
      <c r="IY251" s="31"/>
      <c r="IZ251" s="31"/>
      <c r="JA251" s="31"/>
      <c r="JB251" s="31"/>
      <c r="JC251" s="31"/>
      <c r="JD251" s="31"/>
      <c r="JE251" s="31"/>
      <c r="JF251" s="31"/>
      <c r="JG251" s="31"/>
      <c r="JH251" s="31"/>
      <c r="JI251" s="31"/>
      <c r="JJ251" s="31"/>
      <c r="JK251" s="31"/>
      <c r="JL251" s="31"/>
      <c r="JM251" s="31"/>
      <c r="JN251" s="31"/>
      <c r="JO251" s="31"/>
      <c r="JP251" s="31"/>
      <c r="JQ251" s="31"/>
      <c r="JR251" s="31"/>
      <c r="JS251" s="31"/>
      <c r="JT251" s="31"/>
      <c r="JU251" s="31"/>
      <c r="JV251" s="31"/>
      <c r="JW251" s="31"/>
      <c r="JX251" s="31"/>
      <c r="JY251" s="31"/>
      <c r="JZ251" s="31"/>
      <c r="KA251" s="31"/>
      <c r="KB251" s="31"/>
      <c r="KC251" s="31"/>
      <c r="KD251" s="31"/>
      <c r="KE251" s="31"/>
      <c r="KF251" s="31"/>
      <c r="KG251" s="31"/>
      <c r="KH251" s="31"/>
      <c r="KI251" s="31"/>
      <c r="KJ251" s="31"/>
      <c r="KK251" s="31"/>
      <c r="KL251" s="31"/>
      <c r="KM251" s="31"/>
      <c r="KN251" s="31"/>
      <c r="KO251" s="31"/>
      <c r="KP251" s="31"/>
      <c r="KQ251" s="31"/>
      <c r="KR251" s="31"/>
      <c r="KS251" s="31"/>
      <c r="KT251" s="31"/>
      <c r="KU251" s="31"/>
      <c r="KV251" s="31"/>
      <c r="KW251" s="31"/>
      <c r="KX251" s="31"/>
      <c r="KY251" s="31"/>
      <c r="KZ251" s="31"/>
      <c r="LA251" s="31"/>
      <c r="LB251" s="31"/>
      <c r="LC251" s="31"/>
      <c r="LD251" s="31"/>
      <c r="LE251" s="31"/>
      <c r="LF251" s="31"/>
      <c r="LG251" s="31"/>
      <c r="LH251" s="31"/>
      <c r="LI251" s="31"/>
      <c r="LJ251" s="31"/>
      <c r="LK251" s="31"/>
      <c r="LL251" s="31"/>
      <c r="LM251" s="31"/>
      <c r="LN251" s="31"/>
      <c r="LO251" s="31"/>
      <c r="LP251" s="31"/>
      <c r="LQ251" s="31"/>
      <c r="LR251" s="31"/>
      <c r="LS251" s="31"/>
      <c r="LT251" s="31"/>
      <c r="LU251" s="31"/>
      <c r="LV251" s="31"/>
      <c r="LW251" s="31"/>
      <c r="LX251" s="31"/>
      <c r="LY251" s="31"/>
      <c r="LZ251" s="31"/>
      <c r="MA251" s="31"/>
      <c r="MB251" s="31"/>
      <c r="MC251" s="31"/>
      <c r="MD251" s="31"/>
      <c r="ME251" s="31"/>
      <c r="MF251" s="31"/>
      <c r="MG251" s="31"/>
      <c r="MH251" s="31"/>
      <c r="MI251" s="31"/>
      <c r="MJ251" s="31"/>
      <c r="MK251" s="31"/>
      <c r="ML251" s="31"/>
      <c r="MM251" s="31"/>
      <c r="MN251" s="31"/>
      <c r="MO251" s="31"/>
      <c r="MP251" s="31"/>
      <c r="MQ251" s="31"/>
      <c r="MR251" s="31"/>
      <c r="MS251" s="31"/>
      <c r="MT251" s="31"/>
      <c r="MU251" s="31"/>
      <c r="MV251" s="31"/>
      <c r="MW251" s="31"/>
      <c r="MX251" s="31"/>
      <c r="MY251" s="31"/>
      <c r="MZ251" s="31"/>
      <c r="NA251" s="31"/>
      <c r="NB251" s="31"/>
      <c r="NC251" s="31"/>
      <c r="ND251" s="31"/>
      <c r="NE251" s="31"/>
      <c r="NF251" s="31"/>
      <c r="NG251" s="31"/>
      <c r="NH251" s="31"/>
      <c r="NI251" s="31"/>
      <c r="NJ251" s="31"/>
      <c r="NK251" s="31"/>
      <c r="NL251" s="31"/>
      <c r="NM251" s="31"/>
      <c r="NN251" s="31"/>
      <c r="NO251" s="31"/>
      <c r="NP251" s="31"/>
      <c r="NQ251" s="31"/>
      <c r="NR251" s="31"/>
      <c r="NS251" s="31"/>
      <c r="NT251" s="31"/>
      <c r="NU251" s="31"/>
      <c r="NV251" s="31"/>
      <c r="NW251" s="31"/>
      <c r="NX251" s="31"/>
      <c r="NY251" s="31"/>
      <c r="NZ251" s="31"/>
      <c r="OA251" s="31"/>
      <c r="OB251" s="31"/>
      <c r="OC251" s="31"/>
      <c r="OD251" s="31"/>
      <c r="OE251" s="31"/>
      <c r="OF251" s="31"/>
      <c r="OG251" s="31"/>
      <c r="OH251" s="31"/>
      <c r="OI251" s="31"/>
      <c r="OJ251" s="31"/>
      <c r="OK251" s="31"/>
      <c r="OL251" s="31"/>
      <c r="OM251" s="31"/>
      <c r="ON251" s="31"/>
      <c r="OO251" s="31"/>
      <c r="OP251" s="31"/>
      <c r="OQ251" s="31"/>
      <c r="OR251" s="31"/>
      <c r="OS251" s="31"/>
      <c r="OT251" s="31"/>
      <c r="OU251" s="31"/>
      <c r="OV251" s="31"/>
      <c r="OW251" s="31"/>
      <c r="OX251" s="31"/>
      <c r="OY251" s="31"/>
      <c r="OZ251" s="31"/>
      <c r="PA251" s="31"/>
      <c r="PB251" s="31"/>
      <c r="PC251" s="31"/>
      <c r="PD251" s="31"/>
      <c r="PE251" s="31"/>
      <c r="PF251" s="31"/>
      <c r="PG251" s="31"/>
      <c r="PH251" s="31"/>
      <c r="PI251" s="31"/>
      <c r="PJ251" s="31"/>
      <c r="PK251" s="31"/>
      <c r="PL251" s="31"/>
      <c r="PM251" s="31"/>
      <c r="PN251" s="31"/>
      <c r="PO251" s="31"/>
      <c r="PP251" s="31"/>
      <c r="PQ251" s="31"/>
      <c r="PR251" s="31"/>
      <c r="PS251" s="31"/>
      <c r="PT251" s="31"/>
      <c r="PU251" s="31"/>
      <c r="PV251" s="31"/>
      <c r="PW251" s="31"/>
      <c r="PX251" s="31"/>
      <c r="PY251" s="31"/>
      <c r="PZ251" s="31"/>
      <c r="QA251" s="31"/>
      <c r="QB251" s="31"/>
      <c r="QC251" s="31"/>
      <c r="QD251" s="31"/>
      <c r="QE251" s="31"/>
      <c r="QF251" s="31"/>
      <c r="QG251" s="31"/>
      <c r="QH251" s="31"/>
      <c r="QI251" s="31"/>
      <c r="QJ251" s="31"/>
      <c r="QK251" s="31"/>
      <c r="QL251" s="31"/>
      <c r="QM251" s="31"/>
      <c r="QN251" s="31"/>
      <c r="QO251" s="31"/>
      <c r="QP251" s="31"/>
      <c r="QQ251" s="31"/>
      <c r="QR251" s="31"/>
      <c r="QS251" s="31"/>
      <c r="QT251" s="31"/>
      <c r="QU251" s="31"/>
      <c r="QV251" s="31"/>
      <c r="QW251" s="31"/>
      <c r="QX251" s="31"/>
      <c r="QY251" s="31"/>
      <c r="QZ251" s="31"/>
      <c r="RA251" s="31"/>
      <c r="RB251" s="31"/>
      <c r="RC251" s="31"/>
      <c r="RD251" s="31"/>
      <c r="RE251" s="31"/>
      <c r="RF251" s="31"/>
      <c r="RG251" s="31"/>
      <c r="RH251" s="31"/>
      <c r="RI251" s="31"/>
      <c r="RJ251" s="31"/>
      <c r="RK251" s="31"/>
      <c r="RL251" s="31"/>
      <c r="RM251" s="31"/>
      <c r="RN251" s="31"/>
      <c r="RO251" s="31"/>
      <c r="RP251" s="31"/>
      <c r="RQ251" s="31"/>
      <c r="RR251" s="31"/>
      <c r="RS251" s="31"/>
      <c r="RT251" s="31"/>
      <c r="RU251" s="31"/>
      <c r="RV251" s="31"/>
      <c r="RW251" s="31"/>
      <c r="RX251" s="31"/>
      <c r="RY251" s="31"/>
      <c r="RZ251" s="31"/>
      <c r="SA251" s="31"/>
      <c r="SB251" s="31"/>
      <c r="SC251" s="31"/>
      <c r="SD251" s="31"/>
      <c r="SE251" s="31"/>
      <c r="SF251" s="31"/>
      <c r="SG251" s="31"/>
      <c r="SH251" s="31"/>
      <c r="SI251" s="31"/>
      <c r="SJ251" s="31"/>
      <c r="SK251" s="31"/>
      <c r="SL251" s="31"/>
      <c r="SM251" s="31"/>
      <c r="SN251" s="31"/>
      <c r="SO251" s="31"/>
      <c r="SP251" s="31"/>
      <c r="SQ251" s="31"/>
      <c r="SR251" s="31"/>
      <c r="SS251" s="31"/>
      <c r="ST251" s="31"/>
      <c r="SU251" s="31"/>
      <c r="SV251" s="31"/>
      <c r="SW251" s="31"/>
      <c r="SX251" s="31"/>
      <c r="SY251" s="31"/>
      <c r="SZ251" s="31"/>
      <c r="TA251" s="31"/>
      <c r="TB251" s="31"/>
      <c r="TC251" s="31"/>
      <c r="TD251" s="31"/>
      <c r="TE251" s="31"/>
      <c r="TF251" s="31"/>
      <c r="TG251" s="31"/>
      <c r="TH251" s="31"/>
      <c r="TI251" s="31"/>
      <c r="TJ251" s="31"/>
      <c r="TK251" s="31"/>
      <c r="TL251" s="31"/>
      <c r="TM251" s="31"/>
      <c r="TN251" s="31"/>
      <c r="TO251" s="31"/>
      <c r="TP251" s="31"/>
      <c r="TQ251" s="31"/>
      <c r="TR251" s="31"/>
      <c r="TS251" s="31"/>
      <c r="TT251" s="31"/>
      <c r="TU251" s="31"/>
      <c r="TV251" s="31"/>
      <c r="TW251" s="31"/>
      <c r="TX251" s="31"/>
      <c r="TY251" s="31"/>
      <c r="TZ251" s="31"/>
      <c r="UA251" s="31"/>
      <c r="UB251" s="31"/>
    </row>
    <row r="252" spans="1:548" s="2" customFormat="1" ht="12" customHeight="1" x14ac:dyDescent="0.25">
      <c r="A252" s="17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  <c r="IY252" s="3"/>
      <c r="IZ252" s="3"/>
      <c r="JA252" s="3"/>
      <c r="JB252" s="3"/>
      <c r="JC252" s="3"/>
      <c r="JD252" s="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3"/>
      <c r="JQ252" s="3"/>
      <c r="JR252" s="3"/>
      <c r="JS252" s="3"/>
      <c r="JT252" s="3"/>
      <c r="JU252" s="3"/>
      <c r="JV252" s="3"/>
      <c r="JW252" s="3"/>
      <c r="JX252" s="3"/>
      <c r="JY252" s="3"/>
      <c r="JZ252" s="3"/>
      <c r="KA252" s="3"/>
      <c r="KB252" s="3"/>
      <c r="KC252" s="3"/>
      <c r="KD252" s="3"/>
      <c r="KE252" s="3"/>
      <c r="KF252" s="3"/>
      <c r="KG252" s="3"/>
      <c r="KH252" s="3"/>
      <c r="KI252" s="3"/>
      <c r="KJ252" s="3"/>
      <c r="KK252" s="3"/>
      <c r="KL252" s="3"/>
      <c r="KM252" s="3"/>
      <c r="KN252" s="3"/>
      <c r="KO252" s="3"/>
      <c r="KP252" s="3"/>
      <c r="KQ252" s="3"/>
      <c r="KR252" s="3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"/>
      <c r="MF252" s="3"/>
      <c r="MG252" s="3"/>
      <c r="MH252" s="3"/>
      <c r="MI252" s="3"/>
      <c r="MJ252" s="3"/>
      <c r="MK252" s="3"/>
      <c r="ML252" s="3"/>
      <c r="MM252" s="3"/>
      <c r="MN252" s="3"/>
      <c r="MO252" s="3"/>
      <c r="MP252" s="3"/>
      <c r="MQ252" s="3"/>
      <c r="MR252" s="3"/>
      <c r="MS252" s="3"/>
      <c r="MT252" s="3"/>
      <c r="MU252" s="3"/>
      <c r="MV252" s="3"/>
      <c r="MW252" s="3"/>
      <c r="MX252" s="3"/>
      <c r="MY252" s="3"/>
      <c r="MZ252" s="3"/>
      <c r="NA252" s="3"/>
      <c r="NB252" s="3"/>
      <c r="NC252" s="3"/>
      <c r="ND252" s="3"/>
      <c r="NE252" s="3"/>
      <c r="NF252" s="3"/>
      <c r="NG252" s="3"/>
      <c r="NH252" s="3"/>
      <c r="NI252" s="3"/>
      <c r="NJ252" s="3"/>
      <c r="NK252" s="3"/>
      <c r="NL252" s="3"/>
      <c r="NM252" s="3"/>
      <c r="NN252" s="3"/>
      <c r="NO252" s="3"/>
      <c r="NP252" s="3"/>
      <c r="NQ252" s="3"/>
      <c r="NR252" s="3"/>
      <c r="NS252" s="3"/>
      <c r="NT252" s="3"/>
      <c r="NU252" s="3"/>
      <c r="NV252" s="3"/>
      <c r="NW252" s="3"/>
      <c r="NX252" s="3"/>
      <c r="NY252" s="3"/>
      <c r="NZ252" s="3"/>
      <c r="OA252" s="3"/>
      <c r="OB252" s="3"/>
      <c r="OC252" s="3"/>
      <c r="OD252" s="3"/>
      <c r="OE252" s="3"/>
      <c r="OF252" s="3"/>
      <c r="OG252" s="3"/>
      <c r="OH252" s="3"/>
      <c r="OI252" s="3"/>
      <c r="OJ252" s="3"/>
      <c r="OK252" s="3"/>
      <c r="OL252" s="3"/>
      <c r="OM252" s="3"/>
      <c r="ON252" s="3"/>
      <c r="OO252" s="3"/>
      <c r="OP252" s="3"/>
      <c r="OQ252" s="3"/>
      <c r="OR252" s="3"/>
      <c r="OS252" s="3"/>
      <c r="OT252" s="3"/>
      <c r="OU252" s="3"/>
      <c r="OV252" s="3"/>
      <c r="OW252" s="3"/>
      <c r="OX252" s="3"/>
      <c r="OY252" s="3"/>
      <c r="OZ252" s="3"/>
      <c r="PA252" s="3"/>
      <c r="PB252" s="3"/>
      <c r="PC252" s="3"/>
      <c r="PD252" s="3"/>
      <c r="PE252" s="3"/>
      <c r="PF252" s="3"/>
      <c r="PG252" s="3"/>
      <c r="PH252" s="3"/>
      <c r="PI252" s="3"/>
      <c r="PJ252" s="3"/>
      <c r="PK252" s="3"/>
      <c r="PL252" s="3"/>
      <c r="PM252" s="3"/>
      <c r="PN252" s="3"/>
      <c r="PO252" s="3"/>
      <c r="PP252" s="3"/>
      <c r="PQ252" s="3"/>
      <c r="PR252" s="3"/>
      <c r="PS252" s="3"/>
      <c r="PT252" s="3"/>
      <c r="PU252" s="3"/>
      <c r="PV252" s="3"/>
      <c r="PW252" s="3"/>
      <c r="PX252" s="3"/>
      <c r="PY252" s="3"/>
      <c r="PZ252" s="3"/>
      <c r="QA252" s="3"/>
      <c r="QB252" s="3"/>
      <c r="QC252" s="3"/>
      <c r="QD252" s="3"/>
      <c r="QE252" s="3"/>
      <c r="QF252" s="3"/>
      <c r="QG252" s="3"/>
      <c r="QH252" s="3"/>
      <c r="QI252" s="3"/>
      <c r="QJ252" s="3"/>
      <c r="QK252" s="3"/>
      <c r="QL252" s="3"/>
      <c r="QM252" s="3"/>
      <c r="QN252" s="3"/>
      <c r="QO252" s="3"/>
      <c r="QP252" s="3"/>
      <c r="QQ252" s="3"/>
      <c r="QR252" s="3"/>
      <c r="QS252" s="3"/>
      <c r="QT252" s="3"/>
      <c r="QU252" s="3"/>
      <c r="QV252" s="3"/>
      <c r="QW252" s="3"/>
      <c r="QX252" s="3"/>
      <c r="QY252" s="3"/>
      <c r="QZ252" s="3"/>
      <c r="RA252" s="3"/>
      <c r="RB252" s="3"/>
      <c r="RC252" s="3"/>
      <c r="RD252" s="3"/>
      <c r="RE252" s="3"/>
      <c r="RF252" s="3"/>
      <c r="RG252" s="3"/>
      <c r="RH252" s="3"/>
      <c r="RI252" s="3"/>
      <c r="RJ252" s="3"/>
      <c r="RK252" s="3"/>
      <c r="RL252" s="3"/>
      <c r="RM252" s="3"/>
      <c r="RN252" s="3"/>
      <c r="RO252" s="3"/>
      <c r="RP252" s="3"/>
      <c r="RQ252" s="3"/>
      <c r="RR252" s="3"/>
      <c r="RS252" s="3"/>
      <c r="RT252" s="3"/>
      <c r="RU252" s="3"/>
      <c r="RV252" s="3"/>
      <c r="RW252" s="3"/>
      <c r="RX252" s="3"/>
      <c r="RY252" s="3"/>
      <c r="RZ252" s="3"/>
      <c r="SA252" s="3"/>
      <c r="SB252" s="3"/>
      <c r="SC252" s="3"/>
      <c r="SD252" s="3"/>
      <c r="SE252" s="3"/>
      <c r="SF252" s="3"/>
      <c r="SG252" s="3"/>
      <c r="SH252" s="3"/>
      <c r="SI252" s="3"/>
      <c r="SJ252" s="3"/>
      <c r="SK252" s="3"/>
      <c r="SL252" s="3"/>
      <c r="SM252" s="3"/>
      <c r="SN252" s="3"/>
      <c r="SO252" s="3"/>
      <c r="SP252" s="3"/>
      <c r="SQ252" s="3"/>
      <c r="SR252" s="3"/>
      <c r="SS252" s="3"/>
      <c r="ST252" s="3"/>
      <c r="SU252" s="3"/>
      <c r="SV252" s="3"/>
      <c r="SW252" s="3"/>
      <c r="SX252" s="3"/>
      <c r="SY252" s="3"/>
      <c r="SZ252" s="3"/>
      <c r="TA252" s="3"/>
      <c r="TB252" s="3"/>
      <c r="TC252" s="3"/>
      <c r="TD252" s="3"/>
      <c r="TE252" s="3"/>
      <c r="TF252" s="3"/>
      <c r="TG252" s="3"/>
      <c r="TH252" s="3"/>
      <c r="TI252" s="3"/>
      <c r="TJ252" s="3"/>
      <c r="TK252" s="3"/>
      <c r="TL252" s="3"/>
      <c r="TM252" s="3"/>
      <c r="TN252" s="3"/>
      <c r="TO252" s="3"/>
      <c r="TP252" s="3"/>
      <c r="TQ252" s="3"/>
      <c r="TR252" s="3"/>
      <c r="TS252" s="3"/>
      <c r="TT252" s="3"/>
      <c r="TU252" s="3"/>
      <c r="TV252" s="3"/>
      <c r="TW252" s="3"/>
      <c r="TX252" s="3"/>
      <c r="TY252" s="3"/>
      <c r="TZ252" s="3"/>
      <c r="UA252" s="3"/>
      <c r="UB252" s="3"/>
    </row>
    <row r="253" spans="1:548" s="2" customFormat="1" ht="12" customHeight="1" x14ac:dyDescent="0.25">
      <c r="A253" s="18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  <c r="IW253" s="3"/>
      <c r="IX253" s="3"/>
      <c r="IY253" s="3"/>
      <c r="IZ253" s="3"/>
      <c r="JA253" s="3"/>
      <c r="JB253" s="3"/>
      <c r="JC253" s="3"/>
      <c r="JD253" s="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3"/>
      <c r="JQ253" s="3"/>
      <c r="JR253" s="3"/>
      <c r="JS253" s="3"/>
      <c r="JT253" s="3"/>
      <c r="JU253" s="3"/>
      <c r="JV253" s="3"/>
      <c r="JW253" s="3"/>
      <c r="JX253" s="3"/>
      <c r="JY253" s="3"/>
      <c r="JZ253" s="3"/>
      <c r="KA253" s="3"/>
      <c r="KB253" s="3"/>
      <c r="KC253" s="3"/>
      <c r="KD253" s="3"/>
      <c r="KE253" s="3"/>
      <c r="KF253" s="3"/>
      <c r="KG253" s="3"/>
      <c r="KH253" s="3"/>
      <c r="KI253" s="3"/>
      <c r="KJ253" s="3"/>
      <c r="KK253" s="3"/>
      <c r="KL253" s="3"/>
      <c r="KM253" s="3"/>
      <c r="KN253" s="3"/>
      <c r="KO253" s="3"/>
      <c r="KP253" s="3"/>
      <c r="KQ253" s="3"/>
      <c r="KR253" s="3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"/>
      <c r="MF253" s="3"/>
      <c r="MG253" s="3"/>
      <c r="MH253" s="3"/>
      <c r="MI253" s="3"/>
      <c r="MJ253" s="3"/>
      <c r="MK253" s="3"/>
      <c r="ML253" s="3"/>
      <c r="MM253" s="3"/>
      <c r="MN253" s="3"/>
      <c r="MO253" s="3"/>
      <c r="MP253" s="3"/>
      <c r="MQ253" s="3"/>
      <c r="MR253" s="3"/>
      <c r="MS253" s="3"/>
      <c r="MT253" s="3"/>
      <c r="MU253" s="3"/>
      <c r="MV253" s="3"/>
      <c r="MW253" s="3"/>
      <c r="MX253" s="3"/>
      <c r="MY253" s="3"/>
      <c r="MZ253" s="3"/>
      <c r="NA253" s="3"/>
      <c r="NB253" s="3"/>
      <c r="NC253" s="3"/>
      <c r="ND253" s="3"/>
      <c r="NE253" s="3"/>
      <c r="NF253" s="3"/>
      <c r="NG253" s="3"/>
      <c r="NH253" s="3"/>
      <c r="NI253" s="3"/>
      <c r="NJ253" s="3"/>
      <c r="NK253" s="3"/>
      <c r="NL253" s="3"/>
      <c r="NM253" s="3"/>
      <c r="NN253" s="3"/>
      <c r="NO253" s="3"/>
      <c r="NP253" s="3"/>
      <c r="NQ253" s="3"/>
      <c r="NR253" s="3"/>
      <c r="NS253" s="3"/>
      <c r="NT253" s="3"/>
      <c r="NU253" s="3"/>
      <c r="NV253" s="3"/>
      <c r="NW253" s="3"/>
      <c r="NX253" s="3"/>
      <c r="NY253" s="3"/>
      <c r="NZ253" s="3"/>
      <c r="OA253" s="3"/>
      <c r="OB253" s="3"/>
      <c r="OC253" s="3"/>
      <c r="OD253" s="3"/>
      <c r="OE253" s="3"/>
      <c r="OF253" s="3"/>
      <c r="OG253" s="3"/>
      <c r="OH253" s="3"/>
      <c r="OI253" s="3"/>
      <c r="OJ253" s="3"/>
      <c r="OK253" s="3"/>
      <c r="OL253" s="3"/>
      <c r="OM253" s="3"/>
      <c r="ON253" s="3"/>
      <c r="OO253" s="3"/>
      <c r="OP253" s="3"/>
      <c r="OQ253" s="3"/>
      <c r="OR253" s="3"/>
      <c r="OS253" s="3"/>
      <c r="OT253" s="3"/>
      <c r="OU253" s="3"/>
      <c r="OV253" s="3"/>
      <c r="OW253" s="3"/>
      <c r="OX253" s="3"/>
      <c r="OY253" s="3"/>
      <c r="OZ253" s="3"/>
      <c r="PA253" s="3"/>
      <c r="PB253" s="3"/>
      <c r="PC253" s="3"/>
      <c r="PD253" s="3"/>
      <c r="PE253" s="3"/>
      <c r="PF253" s="3"/>
      <c r="PG253" s="3"/>
      <c r="PH253" s="3"/>
      <c r="PI253" s="3"/>
      <c r="PJ253" s="3"/>
      <c r="PK253" s="3"/>
      <c r="PL253" s="3"/>
      <c r="PM253" s="3"/>
      <c r="PN253" s="3"/>
      <c r="PO253" s="3"/>
      <c r="PP253" s="3"/>
      <c r="PQ253" s="3"/>
      <c r="PR253" s="3"/>
      <c r="PS253" s="3"/>
      <c r="PT253" s="3"/>
      <c r="PU253" s="3"/>
      <c r="PV253" s="3"/>
      <c r="PW253" s="3"/>
      <c r="PX253" s="3"/>
      <c r="PY253" s="3"/>
      <c r="PZ253" s="3"/>
      <c r="QA253" s="3"/>
      <c r="QB253" s="3"/>
      <c r="QC253" s="3"/>
      <c r="QD253" s="3"/>
      <c r="QE253" s="3"/>
      <c r="QF253" s="3"/>
      <c r="QG253" s="3"/>
      <c r="QH253" s="3"/>
      <c r="QI253" s="3"/>
      <c r="QJ253" s="3"/>
      <c r="QK253" s="3"/>
      <c r="QL253" s="3"/>
      <c r="QM253" s="3"/>
      <c r="QN253" s="3"/>
      <c r="QO253" s="3"/>
      <c r="QP253" s="3"/>
      <c r="QQ253" s="3"/>
      <c r="QR253" s="3"/>
      <c r="QS253" s="3"/>
      <c r="QT253" s="3"/>
      <c r="QU253" s="3"/>
      <c r="QV253" s="3"/>
      <c r="QW253" s="3"/>
      <c r="QX253" s="3"/>
      <c r="QY253" s="3"/>
      <c r="QZ253" s="3"/>
      <c r="RA253" s="3"/>
      <c r="RB253" s="3"/>
      <c r="RC253" s="3"/>
      <c r="RD253" s="3"/>
      <c r="RE253" s="3"/>
      <c r="RF253" s="3"/>
      <c r="RG253" s="3"/>
      <c r="RH253" s="3"/>
      <c r="RI253" s="3"/>
      <c r="RJ253" s="3"/>
      <c r="RK253" s="3"/>
      <c r="RL253" s="3"/>
      <c r="RM253" s="3"/>
      <c r="RN253" s="3"/>
      <c r="RO253" s="3"/>
      <c r="RP253" s="3"/>
      <c r="RQ253" s="3"/>
      <c r="RR253" s="3"/>
      <c r="RS253" s="3"/>
      <c r="RT253" s="3"/>
      <c r="RU253" s="3"/>
      <c r="RV253" s="3"/>
      <c r="RW253" s="3"/>
      <c r="RX253" s="3"/>
      <c r="RY253" s="3"/>
      <c r="RZ253" s="3"/>
      <c r="SA253" s="3"/>
      <c r="SB253" s="3"/>
      <c r="SC253" s="3"/>
      <c r="SD253" s="3"/>
      <c r="SE253" s="3"/>
      <c r="SF253" s="3"/>
      <c r="SG253" s="3"/>
      <c r="SH253" s="3"/>
      <c r="SI253" s="3"/>
      <c r="SJ253" s="3"/>
      <c r="SK253" s="3"/>
      <c r="SL253" s="3"/>
      <c r="SM253" s="3"/>
      <c r="SN253" s="3"/>
      <c r="SO253" s="3"/>
      <c r="SP253" s="3"/>
      <c r="SQ253" s="3"/>
      <c r="SR253" s="3"/>
      <c r="SS253" s="3"/>
      <c r="ST253" s="3"/>
      <c r="SU253" s="3"/>
      <c r="SV253" s="3"/>
      <c r="SW253" s="3"/>
      <c r="SX253" s="3"/>
      <c r="SY253" s="3"/>
      <c r="SZ253" s="3"/>
      <c r="TA253" s="3"/>
      <c r="TB253" s="3"/>
      <c r="TC253" s="3"/>
      <c r="TD253" s="3"/>
      <c r="TE253" s="3"/>
      <c r="TF253" s="3"/>
      <c r="TG253" s="3"/>
      <c r="TH253" s="3"/>
      <c r="TI253" s="3"/>
      <c r="TJ253" s="3"/>
      <c r="TK253" s="3"/>
      <c r="TL253" s="3"/>
      <c r="TM253" s="3"/>
      <c r="TN253" s="3"/>
      <c r="TO253" s="3"/>
      <c r="TP253" s="3"/>
      <c r="TQ253" s="3"/>
      <c r="TR253" s="3"/>
      <c r="TS253" s="3"/>
      <c r="TT253" s="3"/>
      <c r="TU253" s="3"/>
      <c r="TV253" s="3"/>
      <c r="TW253" s="3"/>
      <c r="TX253" s="3"/>
      <c r="TY253" s="3"/>
      <c r="TZ253" s="3"/>
      <c r="UA253" s="3"/>
      <c r="UB253" s="3"/>
    </row>
    <row r="254" spans="1:548" s="2" customFormat="1" ht="12" customHeight="1" x14ac:dyDescent="0.25">
      <c r="A254" s="16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/>
      <c r="PK254" s="3"/>
      <c r="PL254" s="3"/>
      <c r="PM254" s="3"/>
      <c r="PN254" s="3"/>
      <c r="PO254" s="3"/>
      <c r="PP254" s="3"/>
      <c r="PQ254" s="3"/>
      <c r="PR254" s="3"/>
      <c r="PS254" s="3"/>
      <c r="PT254" s="3"/>
      <c r="PU254" s="3"/>
      <c r="PV254" s="3"/>
      <c r="PW254" s="3"/>
      <c r="PX254" s="3"/>
      <c r="PY254" s="3"/>
      <c r="PZ254" s="3"/>
      <c r="QA254" s="3"/>
      <c r="QB254" s="3"/>
      <c r="QC254" s="3"/>
      <c r="QD254" s="3"/>
      <c r="QE254" s="3"/>
      <c r="QF254" s="3"/>
      <c r="QG254" s="3"/>
      <c r="QH254" s="3"/>
      <c r="QI254" s="3"/>
      <c r="QJ254" s="3"/>
      <c r="QK254" s="3"/>
      <c r="QL254" s="3"/>
      <c r="QM254" s="3"/>
      <c r="QN254" s="3"/>
      <c r="QO254" s="3"/>
      <c r="QP254" s="3"/>
      <c r="QQ254" s="3"/>
      <c r="QR254" s="3"/>
      <c r="QS254" s="3"/>
      <c r="QT254" s="3"/>
      <c r="QU254" s="3"/>
      <c r="QV254" s="3"/>
      <c r="QW254" s="3"/>
      <c r="QX254" s="3"/>
      <c r="QY254" s="3"/>
      <c r="QZ254" s="3"/>
      <c r="RA254" s="3"/>
      <c r="RB254" s="3"/>
      <c r="RC254" s="3"/>
      <c r="RD254" s="3"/>
      <c r="RE254" s="3"/>
      <c r="RF254" s="3"/>
      <c r="RG254" s="3"/>
      <c r="RH254" s="3"/>
      <c r="RI254" s="3"/>
      <c r="RJ254" s="3"/>
      <c r="RK254" s="3"/>
      <c r="RL254" s="3"/>
      <c r="RM254" s="3"/>
      <c r="RN254" s="3"/>
      <c r="RO254" s="3"/>
      <c r="RP254" s="3"/>
      <c r="RQ254" s="3"/>
      <c r="RR254" s="3"/>
      <c r="RS254" s="3"/>
      <c r="RT254" s="3"/>
      <c r="RU254" s="3"/>
      <c r="RV254" s="3"/>
      <c r="RW254" s="3"/>
      <c r="RX254" s="3"/>
      <c r="RY254" s="3"/>
      <c r="RZ254" s="3"/>
      <c r="SA254" s="3"/>
      <c r="SB254" s="3"/>
      <c r="SC254" s="3"/>
      <c r="SD254" s="3"/>
      <c r="SE254" s="3"/>
      <c r="SF254" s="3"/>
      <c r="SG254" s="3"/>
      <c r="SH254" s="3"/>
      <c r="SI254" s="3"/>
      <c r="SJ254" s="3"/>
      <c r="SK254" s="3"/>
      <c r="SL254" s="3"/>
      <c r="SM254" s="3"/>
      <c r="SN254" s="3"/>
      <c r="SO254" s="3"/>
      <c r="SP254" s="3"/>
      <c r="SQ254" s="3"/>
      <c r="SR254" s="3"/>
      <c r="SS254" s="3"/>
      <c r="ST254" s="3"/>
      <c r="SU254" s="3"/>
      <c r="SV254" s="3"/>
      <c r="SW254" s="3"/>
      <c r="SX254" s="3"/>
      <c r="SY254" s="3"/>
      <c r="SZ254" s="3"/>
      <c r="TA254" s="3"/>
      <c r="TB254" s="3"/>
      <c r="TC254" s="3"/>
      <c r="TD254" s="3"/>
      <c r="TE254" s="3"/>
      <c r="TF254" s="3"/>
      <c r="TG254" s="3"/>
      <c r="TH254" s="3"/>
      <c r="TI254" s="3"/>
      <c r="TJ254" s="3"/>
      <c r="TK254" s="3"/>
      <c r="TL254" s="3"/>
      <c r="TM254" s="3"/>
      <c r="TN254" s="3"/>
      <c r="TO254" s="3"/>
      <c r="TP254" s="3"/>
      <c r="TQ254" s="3"/>
      <c r="TR254" s="3"/>
      <c r="TS254" s="3"/>
      <c r="TT254" s="3"/>
      <c r="TU254" s="3"/>
      <c r="TV254" s="3"/>
      <c r="TW254" s="3"/>
      <c r="TX254" s="3"/>
      <c r="TY254" s="3"/>
      <c r="TZ254" s="3"/>
      <c r="UA254" s="3"/>
      <c r="UB254" s="3"/>
    </row>
    <row r="255" spans="1:548" s="2" customFormat="1" ht="12" customHeight="1" x14ac:dyDescent="0.25">
      <c r="A255" s="16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</row>
    <row r="256" spans="1:548" s="2" customFormat="1" ht="12" customHeight="1" x14ac:dyDescent="0.25">
      <c r="A256" s="16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  <c r="IW256" s="3"/>
      <c r="IX256" s="3"/>
      <c r="IY256" s="3"/>
      <c r="IZ256" s="3"/>
      <c r="JA256" s="3"/>
      <c r="JB256" s="3"/>
      <c r="JC256" s="3"/>
      <c r="JD256" s="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3"/>
      <c r="JQ256" s="3"/>
      <c r="JR256" s="3"/>
      <c r="JS256" s="3"/>
      <c r="JT256" s="3"/>
      <c r="JU256" s="3"/>
      <c r="JV256" s="3"/>
      <c r="JW256" s="3"/>
      <c r="JX256" s="3"/>
      <c r="JY256" s="3"/>
      <c r="JZ256" s="3"/>
      <c r="KA256" s="3"/>
      <c r="KB256" s="3"/>
      <c r="KC256" s="3"/>
      <c r="KD256" s="3"/>
      <c r="KE256" s="3"/>
      <c r="KF256" s="3"/>
      <c r="KG256" s="3"/>
      <c r="KH256" s="3"/>
      <c r="KI256" s="3"/>
      <c r="KJ256" s="3"/>
      <c r="KK256" s="3"/>
      <c r="KL256" s="3"/>
      <c r="KM256" s="3"/>
      <c r="KN256" s="3"/>
      <c r="KO256" s="3"/>
      <c r="KP256" s="3"/>
      <c r="KQ256" s="3"/>
      <c r="KR256" s="3"/>
      <c r="KS256" s="3"/>
      <c r="KT256" s="3"/>
      <c r="KU256" s="3"/>
      <c r="KV256" s="3"/>
      <c r="KW256" s="3"/>
      <c r="KX256" s="3"/>
      <c r="KY256" s="3"/>
      <c r="KZ256" s="3"/>
      <c r="LA256" s="3"/>
      <c r="LB256" s="3"/>
      <c r="LC256" s="3"/>
      <c r="LD256" s="3"/>
      <c r="LE256" s="3"/>
      <c r="LF256" s="3"/>
      <c r="LG256" s="3"/>
      <c r="LH256" s="3"/>
      <c r="LI256" s="3"/>
      <c r="LJ256" s="3"/>
      <c r="LK256" s="3"/>
      <c r="LL256" s="3"/>
      <c r="LM256" s="3"/>
      <c r="LN256" s="3"/>
      <c r="LO256" s="3"/>
      <c r="LP256" s="3"/>
      <c r="LQ256" s="3"/>
      <c r="LR256" s="3"/>
      <c r="LS256" s="3"/>
      <c r="LT256" s="3"/>
      <c r="LU256" s="3"/>
      <c r="LV256" s="3"/>
      <c r="LW256" s="3"/>
      <c r="LX256" s="3"/>
      <c r="LY256" s="3"/>
      <c r="LZ256" s="3"/>
      <c r="MA256" s="3"/>
      <c r="MB256" s="3"/>
      <c r="MC256" s="3"/>
      <c r="MD256" s="3"/>
      <c r="ME256" s="3"/>
      <c r="MF256" s="3"/>
      <c r="MG256" s="3"/>
      <c r="MH256" s="3"/>
      <c r="MI256" s="3"/>
      <c r="MJ256" s="3"/>
      <c r="MK256" s="3"/>
      <c r="ML256" s="3"/>
      <c r="MM256" s="3"/>
      <c r="MN256" s="3"/>
      <c r="MO256" s="3"/>
      <c r="MP256" s="3"/>
      <c r="MQ256" s="3"/>
      <c r="MR256" s="3"/>
      <c r="MS256" s="3"/>
      <c r="MT256" s="3"/>
      <c r="MU256" s="3"/>
      <c r="MV256" s="3"/>
      <c r="MW256" s="3"/>
      <c r="MX256" s="3"/>
      <c r="MY256" s="3"/>
      <c r="MZ256" s="3"/>
      <c r="NA256" s="3"/>
      <c r="NB256" s="3"/>
      <c r="NC256" s="3"/>
      <c r="ND256" s="3"/>
      <c r="NE256" s="3"/>
      <c r="NF256" s="3"/>
      <c r="NG256" s="3"/>
      <c r="NH256" s="3"/>
      <c r="NI256" s="3"/>
      <c r="NJ256" s="3"/>
      <c r="NK256" s="3"/>
      <c r="NL256" s="3"/>
      <c r="NM256" s="3"/>
      <c r="NN256" s="3"/>
      <c r="NO256" s="3"/>
      <c r="NP256" s="3"/>
      <c r="NQ256" s="3"/>
      <c r="NR256" s="3"/>
      <c r="NS256" s="3"/>
      <c r="NT256" s="3"/>
      <c r="NU256" s="3"/>
      <c r="NV256" s="3"/>
      <c r="NW256" s="3"/>
      <c r="NX256" s="3"/>
      <c r="NY256" s="3"/>
      <c r="NZ256" s="3"/>
      <c r="OA256" s="3"/>
      <c r="OB256" s="3"/>
      <c r="OC256" s="3"/>
      <c r="OD256" s="3"/>
      <c r="OE256" s="3"/>
      <c r="OF256" s="3"/>
      <c r="OG256" s="3"/>
      <c r="OH256" s="3"/>
      <c r="OI256" s="3"/>
      <c r="OJ256" s="3"/>
      <c r="OK256" s="3"/>
      <c r="OL256" s="3"/>
      <c r="OM256" s="3"/>
      <c r="ON256" s="3"/>
      <c r="OO256" s="3"/>
      <c r="OP256" s="3"/>
      <c r="OQ256" s="3"/>
      <c r="OR256" s="3"/>
      <c r="OS256" s="3"/>
      <c r="OT256" s="3"/>
      <c r="OU256" s="3"/>
      <c r="OV256" s="3"/>
      <c r="OW256" s="3"/>
      <c r="OX256" s="3"/>
      <c r="OY256" s="3"/>
      <c r="OZ256" s="3"/>
      <c r="PA256" s="3"/>
      <c r="PB256" s="3"/>
      <c r="PC256" s="3"/>
      <c r="PD256" s="3"/>
      <c r="PE256" s="3"/>
      <c r="PF256" s="3"/>
      <c r="PG256" s="3"/>
      <c r="PH256" s="3"/>
      <c r="PI256" s="3"/>
      <c r="PJ256" s="3"/>
      <c r="PK256" s="3"/>
      <c r="PL256" s="3"/>
      <c r="PM256" s="3"/>
      <c r="PN256" s="3"/>
      <c r="PO256" s="3"/>
      <c r="PP256" s="3"/>
      <c r="PQ256" s="3"/>
      <c r="PR256" s="3"/>
      <c r="PS256" s="3"/>
      <c r="PT256" s="3"/>
      <c r="PU256" s="3"/>
      <c r="PV256" s="3"/>
      <c r="PW256" s="3"/>
      <c r="PX256" s="3"/>
      <c r="PY256" s="3"/>
      <c r="PZ256" s="3"/>
      <c r="QA256" s="3"/>
      <c r="QB256" s="3"/>
      <c r="QC256" s="3"/>
      <c r="QD256" s="3"/>
      <c r="QE256" s="3"/>
      <c r="QF256" s="3"/>
      <c r="QG256" s="3"/>
      <c r="QH256" s="3"/>
      <c r="QI256" s="3"/>
      <c r="QJ256" s="3"/>
      <c r="QK256" s="3"/>
      <c r="QL256" s="3"/>
      <c r="QM256" s="3"/>
      <c r="QN256" s="3"/>
      <c r="QO256" s="3"/>
      <c r="QP256" s="3"/>
      <c r="QQ256" s="3"/>
      <c r="QR256" s="3"/>
      <c r="QS256" s="3"/>
      <c r="QT256" s="3"/>
      <c r="QU256" s="3"/>
      <c r="QV256" s="3"/>
      <c r="QW256" s="3"/>
      <c r="QX256" s="3"/>
      <c r="QY256" s="3"/>
      <c r="QZ256" s="3"/>
      <c r="RA256" s="3"/>
      <c r="RB256" s="3"/>
      <c r="RC256" s="3"/>
      <c r="RD256" s="3"/>
      <c r="RE256" s="3"/>
      <c r="RF256" s="3"/>
      <c r="RG256" s="3"/>
      <c r="RH256" s="3"/>
      <c r="RI256" s="3"/>
      <c r="RJ256" s="3"/>
      <c r="RK256" s="3"/>
      <c r="RL256" s="3"/>
      <c r="RM256" s="3"/>
      <c r="RN256" s="3"/>
      <c r="RO256" s="3"/>
      <c r="RP256" s="3"/>
      <c r="RQ256" s="3"/>
      <c r="RR256" s="3"/>
      <c r="RS256" s="3"/>
      <c r="RT256" s="3"/>
      <c r="RU256" s="3"/>
      <c r="RV256" s="3"/>
      <c r="RW256" s="3"/>
      <c r="RX256" s="3"/>
      <c r="RY256" s="3"/>
      <c r="RZ256" s="3"/>
      <c r="SA256" s="3"/>
      <c r="SB256" s="3"/>
      <c r="SC256" s="3"/>
      <c r="SD256" s="3"/>
      <c r="SE256" s="3"/>
      <c r="SF256" s="3"/>
      <c r="SG256" s="3"/>
      <c r="SH256" s="3"/>
      <c r="SI256" s="3"/>
      <c r="SJ256" s="3"/>
      <c r="SK256" s="3"/>
      <c r="SL256" s="3"/>
      <c r="SM256" s="3"/>
      <c r="SN256" s="3"/>
      <c r="SO256" s="3"/>
      <c r="SP256" s="3"/>
      <c r="SQ256" s="3"/>
      <c r="SR256" s="3"/>
      <c r="SS256" s="3"/>
      <c r="ST256" s="3"/>
      <c r="SU256" s="3"/>
      <c r="SV256" s="3"/>
      <c r="SW256" s="3"/>
      <c r="SX256" s="3"/>
      <c r="SY256" s="3"/>
      <c r="SZ256" s="3"/>
      <c r="TA256" s="3"/>
      <c r="TB256" s="3"/>
      <c r="TC256" s="3"/>
      <c r="TD256" s="3"/>
      <c r="TE256" s="3"/>
      <c r="TF256" s="3"/>
      <c r="TG256" s="3"/>
      <c r="TH256" s="3"/>
      <c r="TI256" s="3"/>
      <c r="TJ256" s="3"/>
      <c r="TK256" s="3"/>
      <c r="TL256" s="3"/>
      <c r="TM256" s="3"/>
      <c r="TN256" s="3"/>
      <c r="TO256" s="3"/>
      <c r="TP256" s="3"/>
      <c r="TQ256" s="3"/>
      <c r="TR256" s="3"/>
      <c r="TS256" s="3"/>
      <c r="TT256" s="3"/>
      <c r="TU256" s="3"/>
      <c r="TV256" s="3"/>
      <c r="TW256" s="3"/>
      <c r="TX256" s="3"/>
      <c r="TY256" s="3"/>
      <c r="TZ256" s="3"/>
      <c r="UA256" s="3"/>
      <c r="UB256" s="3"/>
    </row>
    <row r="257" spans="1:548" s="2" customFormat="1" ht="12" customHeight="1" x14ac:dyDescent="0.2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/>
      <c r="PK257" s="3"/>
      <c r="PL257" s="3"/>
      <c r="PM257" s="3"/>
      <c r="PN257" s="3"/>
      <c r="PO257" s="3"/>
      <c r="PP257" s="3"/>
      <c r="PQ257" s="3"/>
      <c r="PR257" s="3"/>
      <c r="PS257" s="3"/>
      <c r="PT257" s="3"/>
      <c r="PU257" s="3"/>
      <c r="PV257" s="3"/>
      <c r="PW257" s="3"/>
      <c r="PX257" s="3"/>
      <c r="PY257" s="3"/>
      <c r="PZ257" s="3"/>
      <c r="QA257" s="3"/>
      <c r="QB257" s="3"/>
      <c r="QC257" s="3"/>
      <c r="QD257" s="3"/>
      <c r="QE257" s="3"/>
      <c r="QF257" s="3"/>
      <c r="QG257" s="3"/>
      <c r="QH257" s="3"/>
      <c r="QI257" s="3"/>
      <c r="QJ257" s="3"/>
      <c r="QK257" s="3"/>
      <c r="QL257" s="3"/>
      <c r="QM257" s="3"/>
      <c r="QN257" s="3"/>
      <c r="QO257" s="3"/>
      <c r="QP257" s="3"/>
      <c r="QQ257" s="3"/>
      <c r="QR257" s="3"/>
      <c r="QS257" s="3"/>
      <c r="QT257" s="3"/>
      <c r="QU257" s="3"/>
      <c r="QV257" s="3"/>
      <c r="QW257" s="3"/>
      <c r="QX257" s="3"/>
      <c r="QY257" s="3"/>
      <c r="QZ257" s="3"/>
      <c r="RA257" s="3"/>
      <c r="RB257" s="3"/>
      <c r="RC257" s="3"/>
      <c r="RD257" s="3"/>
      <c r="RE257" s="3"/>
      <c r="RF257" s="3"/>
      <c r="RG257" s="3"/>
      <c r="RH257" s="3"/>
      <c r="RI257" s="3"/>
      <c r="RJ257" s="3"/>
      <c r="RK257" s="3"/>
      <c r="RL257" s="3"/>
      <c r="RM257" s="3"/>
      <c r="RN257" s="3"/>
      <c r="RO257" s="3"/>
      <c r="RP257" s="3"/>
      <c r="RQ257" s="3"/>
      <c r="RR257" s="3"/>
      <c r="RS257" s="3"/>
      <c r="RT257" s="3"/>
      <c r="RU257" s="3"/>
      <c r="RV257" s="3"/>
      <c r="RW257" s="3"/>
      <c r="RX257" s="3"/>
      <c r="RY257" s="3"/>
      <c r="RZ257" s="3"/>
      <c r="SA257" s="3"/>
      <c r="SB257" s="3"/>
      <c r="SC257" s="3"/>
      <c r="SD257" s="3"/>
      <c r="SE257" s="3"/>
      <c r="SF257" s="3"/>
      <c r="SG257" s="3"/>
      <c r="SH257" s="3"/>
      <c r="SI257" s="3"/>
      <c r="SJ257" s="3"/>
      <c r="SK257" s="3"/>
      <c r="SL257" s="3"/>
      <c r="SM257" s="3"/>
      <c r="SN257" s="3"/>
      <c r="SO257" s="3"/>
      <c r="SP257" s="3"/>
      <c r="SQ257" s="3"/>
      <c r="SR257" s="3"/>
      <c r="SS257" s="3"/>
      <c r="ST257" s="3"/>
      <c r="SU257" s="3"/>
      <c r="SV257" s="3"/>
      <c r="SW257" s="3"/>
      <c r="SX257" s="3"/>
      <c r="SY257" s="3"/>
      <c r="SZ257" s="3"/>
      <c r="TA257" s="3"/>
      <c r="TB257" s="3"/>
      <c r="TC257" s="3"/>
      <c r="TD257" s="3"/>
      <c r="TE257" s="3"/>
      <c r="TF257" s="3"/>
      <c r="TG257" s="3"/>
      <c r="TH257" s="3"/>
      <c r="TI257" s="3"/>
      <c r="TJ257" s="3"/>
      <c r="TK257" s="3"/>
      <c r="TL257" s="3"/>
      <c r="TM257" s="3"/>
      <c r="TN257" s="3"/>
      <c r="TO257" s="3"/>
      <c r="TP257" s="3"/>
      <c r="TQ257" s="3"/>
      <c r="TR257" s="3"/>
      <c r="TS257" s="3"/>
      <c r="TT257" s="3"/>
      <c r="TU257" s="3"/>
      <c r="TV257" s="3"/>
      <c r="TW257" s="3"/>
      <c r="TX257" s="3"/>
      <c r="TY257" s="3"/>
      <c r="TZ257" s="3"/>
      <c r="UA257" s="3"/>
      <c r="UB257" s="3"/>
    </row>
    <row r="258" spans="1:548" s="2" customFormat="1" ht="12" customHeight="1" x14ac:dyDescent="0.2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/>
      <c r="PK258" s="3"/>
      <c r="PL258" s="3"/>
      <c r="PM258" s="3"/>
      <c r="PN258" s="3"/>
      <c r="PO258" s="3"/>
      <c r="PP258" s="3"/>
      <c r="PQ258" s="3"/>
      <c r="PR258" s="3"/>
      <c r="PS258" s="3"/>
      <c r="PT258" s="3"/>
      <c r="PU258" s="3"/>
      <c r="PV258" s="3"/>
      <c r="PW258" s="3"/>
      <c r="PX258" s="3"/>
      <c r="PY258" s="3"/>
      <c r="PZ258" s="3"/>
      <c r="QA258" s="3"/>
      <c r="QB258" s="3"/>
      <c r="QC258" s="3"/>
      <c r="QD258" s="3"/>
      <c r="QE258" s="3"/>
      <c r="QF258" s="3"/>
      <c r="QG258" s="3"/>
      <c r="QH258" s="3"/>
      <c r="QI258" s="3"/>
      <c r="QJ258" s="3"/>
      <c r="QK258" s="3"/>
      <c r="QL258" s="3"/>
      <c r="QM258" s="3"/>
      <c r="QN258" s="3"/>
      <c r="QO258" s="3"/>
      <c r="QP258" s="3"/>
      <c r="QQ258" s="3"/>
      <c r="QR258" s="3"/>
      <c r="QS258" s="3"/>
      <c r="QT258" s="3"/>
      <c r="QU258" s="3"/>
      <c r="QV258" s="3"/>
      <c r="QW258" s="3"/>
      <c r="QX258" s="3"/>
      <c r="QY258" s="3"/>
      <c r="QZ258" s="3"/>
      <c r="RA258" s="3"/>
      <c r="RB258" s="3"/>
      <c r="RC258" s="3"/>
      <c r="RD258" s="3"/>
      <c r="RE258" s="3"/>
      <c r="RF258" s="3"/>
      <c r="RG258" s="3"/>
      <c r="RH258" s="3"/>
      <c r="RI258" s="3"/>
      <c r="RJ258" s="3"/>
      <c r="RK258" s="3"/>
      <c r="RL258" s="3"/>
      <c r="RM258" s="3"/>
      <c r="RN258" s="3"/>
      <c r="RO258" s="3"/>
      <c r="RP258" s="3"/>
      <c r="RQ258" s="3"/>
      <c r="RR258" s="3"/>
      <c r="RS258" s="3"/>
      <c r="RT258" s="3"/>
      <c r="RU258" s="3"/>
      <c r="RV258" s="3"/>
      <c r="RW258" s="3"/>
      <c r="RX258" s="3"/>
      <c r="RY258" s="3"/>
      <c r="RZ258" s="3"/>
      <c r="SA258" s="3"/>
      <c r="SB258" s="3"/>
      <c r="SC258" s="3"/>
      <c r="SD258" s="3"/>
      <c r="SE258" s="3"/>
      <c r="SF258" s="3"/>
      <c r="SG258" s="3"/>
      <c r="SH258" s="3"/>
      <c r="SI258" s="3"/>
      <c r="SJ258" s="3"/>
      <c r="SK258" s="3"/>
      <c r="SL258" s="3"/>
      <c r="SM258" s="3"/>
      <c r="SN258" s="3"/>
      <c r="SO258" s="3"/>
      <c r="SP258" s="3"/>
      <c r="SQ258" s="3"/>
      <c r="SR258" s="3"/>
      <c r="SS258" s="3"/>
      <c r="ST258" s="3"/>
      <c r="SU258" s="3"/>
      <c r="SV258" s="3"/>
      <c r="SW258" s="3"/>
      <c r="SX258" s="3"/>
      <c r="SY258" s="3"/>
      <c r="SZ258" s="3"/>
      <c r="TA258" s="3"/>
      <c r="TB258" s="3"/>
      <c r="TC258" s="3"/>
      <c r="TD258" s="3"/>
      <c r="TE258" s="3"/>
      <c r="TF258" s="3"/>
      <c r="TG258" s="3"/>
      <c r="TH258" s="3"/>
      <c r="TI258" s="3"/>
      <c r="TJ258" s="3"/>
      <c r="TK258" s="3"/>
      <c r="TL258" s="3"/>
      <c r="TM258" s="3"/>
      <c r="TN258" s="3"/>
      <c r="TO258" s="3"/>
      <c r="TP258" s="3"/>
      <c r="TQ258" s="3"/>
      <c r="TR258" s="3"/>
      <c r="TS258" s="3"/>
      <c r="TT258" s="3"/>
      <c r="TU258" s="3"/>
      <c r="TV258" s="3"/>
      <c r="TW258" s="3"/>
      <c r="TX258" s="3"/>
      <c r="TY258" s="3"/>
      <c r="TZ258" s="3"/>
      <c r="UA258" s="3"/>
      <c r="UB258" s="3"/>
    </row>
    <row r="259" spans="1:548" s="2" customFormat="1" ht="12" customHeight="1" x14ac:dyDescent="0.2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  <c r="IY259" s="3"/>
      <c r="IZ259" s="3"/>
      <c r="JA259" s="3"/>
      <c r="JB259" s="3"/>
      <c r="JC259" s="3"/>
      <c r="JD259" s="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3"/>
      <c r="JQ259" s="3"/>
      <c r="JR259" s="3"/>
      <c r="JS259" s="3"/>
      <c r="JT259" s="3"/>
      <c r="JU259" s="3"/>
      <c r="JV259" s="3"/>
      <c r="JW259" s="3"/>
      <c r="JX259" s="3"/>
      <c r="JY259" s="3"/>
      <c r="JZ259" s="3"/>
      <c r="KA259" s="3"/>
      <c r="KB259" s="3"/>
      <c r="KC259" s="3"/>
      <c r="KD259" s="3"/>
      <c r="KE259" s="3"/>
      <c r="KF259" s="3"/>
      <c r="KG259" s="3"/>
      <c r="KH259" s="3"/>
      <c r="KI259" s="3"/>
      <c r="KJ259" s="3"/>
      <c r="KK259" s="3"/>
      <c r="KL259" s="3"/>
      <c r="KM259" s="3"/>
      <c r="KN259" s="3"/>
      <c r="KO259" s="3"/>
      <c r="KP259" s="3"/>
      <c r="KQ259" s="3"/>
      <c r="KR259" s="3"/>
      <c r="KS259" s="3"/>
      <c r="KT259" s="3"/>
      <c r="KU259" s="3"/>
      <c r="KV259" s="3"/>
      <c r="KW259" s="3"/>
      <c r="KX259" s="3"/>
      <c r="KY259" s="3"/>
      <c r="KZ259" s="3"/>
      <c r="LA259" s="3"/>
      <c r="LB259" s="3"/>
      <c r="LC259" s="3"/>
      <c r="LD259" s="3"/>
      <c r="LE259" s="3"/>
      <c r="LF259" s="3"/>
      <c r="LG259" s="3"/>
      <c r="LH259" s="3"/>
      <c r="LI259" s="3"/>
      <c r="LJ259" s="3"/>
      <c r="LK259" s="3"/>
      <c r="LL259" s="3"/>
      <c r="LM259" s="3"/>
      <c r="LN259" s="3"/>
      <c r="LO259" s="3"/>
      <c r="LP259" s="3"/>
      <c r="LQ259" s="3"/>
      <c r="LR259" s="3"/>
      <c r="LS259" s="3"/>
      <c r="LT259" s="3"/>
      <c r="LU259" s="3"/>
      <c r="LV259" s="3"/>
      <c r="LW259" s="3"/>
      <c r="LX259" s="3"/>
      <c r="LY259" s="3"/>
      <c r="LZ259" s="3"/>
      <c r="MA259" s="3"/>
      <c r="MB259" s="3"/>
      <c r="MC259" s="3"/>
      <c r="MD259" s="3"/>
      <c r="ME259" s="3"/>
      <c r="MF259" s="3"/>
      <c r="MG259" s="3"/>
      <c r="MH259" s="3"/>
      <c r="MI259" s="3"/>
      <c r="MJ259" s="3"/>
      <c r="MK259" s="3"/>
      <c r="ML259" s="3"/>
      <c r="MM259" s="3"/>
      <c r="MN259" s="3"/>
      <c r="MO259" s="3"/>
      <c r="MP259" s="3"/>
      <c r="MQ259" s="3"/>
      <c r="MR259" s="3"/>
      <c r="MS259" s="3"/>
      <c r="MT259" s="3"/>
      <c r="MU259" s="3"/>
      <c r="MV259" s="3"/>
      <c r="MW259" s="3"/>
      <c r="MX259" s="3"/>
      <c r="MY259" s="3"/>
      <c r="MZ259" s="3"/>
      <c r="NA259" s="3"/>
      <c r="NB259" s="3"/>
      <c r="NC259" s="3"/>
      <c r="ND259" s="3"/>
      <c r="NE259" s="3"/>
      <c r="NF259" s="3"/>
      <c r="NG259" s="3"/>
      <c r="NH259" s="3"/>
      <c r="NI259" s="3"/>
      <c r="NJ259" s="3"/>
      <c r="NK259" s="3"/>
      <c r="NL259" s="3"/>
      <c r="NM259" s="3"/>
      <c r="NN259" s="3"/>
      <c r="NO259" s="3"/>
      <c r="NP259" s="3"/>
      <c r="NQ259" s="3"/>
      <c r="NR259" s="3"/>
      <c r="NS259" s="3"/>
      <c r="NT259" s="3"/>
      <c r="NU259" s="3"/>
      <c r="NV259" s="3"/>
      <c r="NW259" s="3"/>
      <c r="NX259" s="3"/>
      <c r="NY259" s="3"/>
      <c r="NZ259" s="3"/>
      <c r="OA259" s="3"/>
      <c r="OB259" s="3"/>
      <c r="OC259" s="3"/>
      <c r="OD259" s="3"/>
      <c r="OE259" s="3"/>
      <c r="OF259" s="3"/>
      <c r="OG259" s="3"/>
      <c r="OH259" s="3"/>
      <c r="OI259" s="3"/>
      <c r="OJ259" s="3"/>
      <c r="OK259" s="3"/>
      <c r="OL259" s="3"/>
      <c r="OM259" s="3"/>
      <c r="ON259" s="3"/>
      <c r="OO259" s="3"/>
      <c r="OP259" s="3"/>
      <c r="OQ259" s="3"/>
      <c r="OR259" s="3"/>
      <c r="OS259" s="3"/>
      <c r="OT259" s="3"/>
      <c r="OU259" s="3"/>
      <c r="OV259" s="3"/>
      <c r="OW259" s="3"/>
      <c r="OX259" s="3"/>
      <c r="OY259" s="3"/>
      <c r="OZ259" s="3"/>
      <c r="PA259" s="3"/>
      <c r="PB259" s="3"/>
      <c r="PC259" s="3"/>
      <c r="PD259" s="3"/>
      <c r="PE259" s="3"/>
      <c r="PF259" s="3"/>
      <c r="PG259" s="3"/>
      <c r="PH259" s="3"/>
      <c r="PI259" s="3"/>
      <c r="PJ259" s="3"/>
      <c r="PK259" s="3"/>
      <c r="PL259" s="3"/>
      <c r="PM259" s="3"/>
      <c r="PN259" s="3"/>
      <c r="PO259" s="3"/>
      <c r="PP259" s="3"/>
      <c r="PQ259" s="3"/>
      <c r="PR259" s="3"/>
      <c r="PS259" s="3"/>
      <c r="PT259" s="3"/>
      <c r="PU259" s="3"/>
      <c r="PV259" s="3"/>
      <c r="PW259" s="3"/>
      <c r="PX259" s="3"/>
      <c r="PY259" s="3"/>
      <c r="PZ259" s="3"/>
      <c r="QA259" s="3"/>
      <c r="QB259" s="3"/>
      <c r="QC259" s="3"/>
      <c r="QD259" s="3"/>
      <c r="QE259" s="3"/>
      <c r="QF259" s="3"/>
      <c r="QG259" s="3"/>
      <c r="QH259" s="3"/>
      <c r="QI259" s="3"/>
      <c r="QJ259" s="3"/>
      <c r="QK259" s="3"/>
      <c r="QL259" s="3"/>
      <c r="QM259" s="3"/>
      <c r="QN259" s="3"/>
      <c r="QO259" s="3"/>
      <c r="QP259" s="3"/>
      <c r="QQ259" s="3"/>
      <c r="QR259" s="3"/>
      <c r="QS259" s="3"/>
      <c r="QT259" s="3"/>
      <c r="QU259" s="3"/>
      <c r="QV259" s="3"/>
      <c r="QW259" s="3"/>
      <c r="QX259" s="3"/>
      <c r="QY259" s="3"/>
      <c r="QZ259" s="3"/>
      <c r="RA259" s="3"/>
      <c r="RB259" s="3"/>
      <c r="RC259" s="3"/>
      <c r="RD259" s="3"/>
      <c r="RE259" s="3"/>
      <c r="RF259" s="3"/>
      <c r="RG259" s="3"/>
      <c r="RH259" s="3"/>
      <c r="RI259" s="3"/>
      <c r="RJ259" s="3"/>
      <c r="RK259" s="3"/>
      <c r="RL259" s="3"/>
      <c r="RM259" s="3"/>
      <c r="RN259" s="3"/>
      <c r="RO259" s="3"/>
      <c r="RP259" s="3"/>
      <c r="RQ259" s="3"/>
      <c r="RR259" s="3"/>
      <c r="RS259" s="3"/>
      <c r="RT259" s="3"/>
      <c r="RU259" s="3"/>
      <c r="RV259" s="3"/>
      <c r="RW259" s="3"/>
      <c r="RX259" s="3"/>
      <c r="RY259" s="3"/>
      <c r="RZ259" s="3"/>
      <c r="SA259" s="3"/>
      <c r="SB259" s="3"/>
      <c r="SC259" s="3"/>
      <c r="SD259" s="3"/>
      <c r="SE259" s="3"/>
      <c r="SF259" s="3"/>
      <c r="SG259" s="3"/>
      <c r="SH259" s="3"/>
      <c r="SI259" s="3"/>
      <c r="SJ259" s="3"/>
      <c r="SK259" s="3"/>
      <c r="SL259" s="3"/>
      <c r="SM259" s="3"/>
      <c r="SN259" s="3"/>
      <c r="SO259" s="3"/>
      <c r="SP259" s="3"/>
      <c r="SQ259" s="3"/>
      <c r="SR259" s="3"/>
      <c r="SS259" s="3"/>
      <c r="ST259" s="3"/>
      <c r="SU259" s="3"/>
      <c r="SV259" s="3"/>
      <c r="SW259" s="3"/>
      <c r="SX259" s="3"/>
      <c r="SY259" s="3"/>
      <c r="SZ259" s="3"/>
      <c r="TA259" s="3"/>
      <c r="TB259" s="3"/>
      <c r="TC259" s="3"/>
      <c r="TD259" s="3"/>
      <c r="TE259" s="3"/>
      <c r="TF259" s="3"/>
      <c r="TG259" s="3"/>
      <c r="TH259" s="3"/>
      <c r="TI259" s="3"/>
      <c r="TJ259" s="3"/>
      <c r="TK259" s="3"/>
      <c r="TL259" s="3"/>
      <c r="TM259" s="3"/>
      <c r="TN259" s="3"/>
      <c r="TO259" s="3"/>
      <c r="TP259" s="3"/>
      <c r="TQ259" s="3"/>
      <c r="TR259" s="3"/>
      <c r="TS259" s="3"/>
      <c r="TT259" s="3"/>
      <c r="TU259" s="3"/>
      <c r="TV259" s="3"/>
      <c r="TW259" s="3"/>
      <c r="TX259" s="3"/>
      <c r="TY259" s="3"/>
      <c r="TZ259" s="3"/>
      <c r="UA259" s="3"/>
      <c r="UB259" s="3"/>
    </row>
    <row r="260" spans="1:548" s="4" customFormat="1" ht="18.75" customHeight="1" x14ac:dyDescent="0.2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9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  <c r="IW260" s="20"/>
      <c r="IX260" s="20"/>
      <c r="IY260" s="20"/>
      <c r="IZ260" s="20"/>
      <c r="JA260" s="20"/>
      <c r="JB260" s="20"/>
      <c r="JC260" s="20"/>
      <c r="JD260" s="20"/>
      <c r="JE260" s="20"/>
      <c r="JF260" s="20"/>
      <c r="JG260" s="20"/>
      <c r="JH260" s="20"/>
      <c r="JI260" s="20"/>
      <c r="JJ260" s="20"/>
      <c r="JK260" s="20"/>
      <c r="JL260" s="20"/>
      <c r="JM260" s="20"/>
      <c r="JN260" s="20"/>
      <c r="JO260" s="20"/>
      <c r="JP260" s="20"/>
      <c r="JQ260" s="20"/>
      <c r="JR260" s="20"/>
      <c r="JS260" s="20"/>
      <c r="JT260" s="20"/>
      <c r="JU260" s="20"/>
      <c r="JV260" s="20"/>
      <c r="JW260" s="20"/>
      <c r="JX260" s="20"/>
      <c r="JY260" s="20"/>
      <c r="JZ260" s="20"/>
      <c r="KA260" s="20"/>
      <c r="KB260" s="20"/>
      <c r="KC260" s="20"/>
      <c r="KD260" s="20"/>
      <c r="KE260" s="20"/>
      <c r="KF260" s="20"/>
      <c r="KG260" s="20"/>
      <c r="KH260" s="20"/>
      <c r="KI260" s="20"/>
      <c r="KJ260" s="20"/>
      <c r="KK260" s="20"/>
      <c r="KL260" s="20"/>
      <c r="KM260" s="20"/>
      <c r="KN260" s="20"/>
      <c r="KO260" s="20"/>
      <c r="KP260" s="20"/>
      <c r="KQ260" s="20"/>
      <c r="KR260" s="20"/>
      <c r="KS260" s="20"/>
      <c r="KT260" s="20"/>
      <c r="KU260" s="20"/>
      <c r="KV260" s="20"/>
      <c r="KW260" s="20"/>
      <c r="KX260" s="20"/>
      <c r="KY260" s="20"/>
      <c r="KZ260" s="20"/>
      <c r="LA260" s="20"/>
      <c r="LB260" s="20"/>
      <c r="LC260" s="20"/>
      <c r="LD260" s="20"/>
      <c r="LE260" s="20"/>
      <c r="LF260" s="20"/>
      <c r="LG260" s="20"/>
      <c r="LH260" s="20"/>
      <c r="LI260" s="20"/>
      <c r="LJ260" s="20"/>
      <c r="LK260" s="20"/>
      <c r="LL260" s="20"/>
      <c r="LM260" s="20"/>
      <c r="LN260" s="20"/>
      <c r="LO260" s="20"/>
      <c r="LP260" s="20"/>
      <c r="LQ260" s="20"/>
      <c r="LR260" s="20"/>
      <c r="LS260" s="20"/>
      <c r="LT260" s="20"/>
      <c r="LU260" s="20"/>
      <c r="LV260" s="20"/>
      <c r="LW260" s="20"/>
      <c r="LX260" s="20"/>
      <c r="LY260" s="20"/>
      <c r="LZ260" s="20"/>
      <c r="MA260" s="20"/>
      <c r="MB260" s="20"/>
      <c r="MC260" s="20"/>
      <c r="MD260" s="20"/>
      <c r="ME260" s="20"/>
      <c r="MF260" s="20"/>
      <c r="MG260" s="20"/>
      <c r="MH260" s="20"/>
      <c r="MI260" s="20"/>
      <c r="MJ260" s="20"/>
      <c r="MK260" s="20"/>
      <c r="ML260" s="20"/>
      <c r="MM260" s="20"/>
      <c r="MN260" s="20"/>
      <c r="MO260" s="20"/>
      <c r="MP260" s="20"/>
      <c r="MQ260" s="20"/>
      <c r="MR260" s="20"/>
      <c r="MS260" s="20"/>
      <c r="MT260" s="20"/>
      <c r="MU260" s="20"/>
      <c r="MV260" s="20"/>
      <c r="MW260" s="20"/>
      <c r="MX260" s="20"/>
      <c r="MY260" s="20"/>
      <c r="MZ260" s="20"/>
      <c r="NA260" s="20"/>
      <c r="NB260" s="20"/>
      <c r="NC260" s="20"/>
      <c r="ND260" s="20"/>
      <c r="NE260" s="20"/>
      <c r="NF260" s="20"/>
      <c r="NG260" s="20"/>
      <c r="NH260" s="20"/>
      <c r="NI260" s="20"/>
      <c r="NJ260" s="20"/>
      <c r="NK260" s="20"/>
      <c r="NL260" s="20"/>
      <c r="NM260" s="20"/>
      <c r="NN260" s="20"/>
      <c r="NO260" s="20"/>
      <c r="NP260" s="20"/>
      <c r="NQ260" s="20"/>
      <c r="NR260" s="20"/>
      <c r="NS260" s="20"/>
      <c r="NT260" s="20"/>
      <c r="NU260" s="20"/>
      <c r="NV260" s="20"/>
      <c r="NW260" s="20"/>
      <c r="NX260" s="20"/>
      <c r="NY260" s="20"/>
      <c r="NZ260" s="20"/>
      <c r="OA260" s="20"/>
      <c r="OB260" s="20"/>
      <c r="OC260" s="20"/>
      <c r="OD260" s="20"/>
      <c r="OE260" s="20"/>
      <c r="OF260" s="20"/>
      <c r="OG260" s="20"/>
      <c r="OH260" s="20"/>
      <c r="OI260" s="20"/>
      <c r="OJ260" s="20"/>
      <c r="OK260" s="20"/>
      <c r="OL260" s="20"/>
      <c r="OM260" s="20"/>
      <c r="ON260" s="20"/>
      <c r="OO260" s="20"/>
      <c r="OP260" s="20"/>
      <c r="OQ260" s="20"/>
      <c r="OR260" s="20"/>
      <c r="OS260" s="20"/>
      <c r="OT260" s="20"/>
      <c r="OU260" s="20"/>
      <c r="OV260" s="20"/>
      <c r="OW260" s="20"/>
      <c r="OX260" s="20"/>
      <c r="OY260" s="20"/>
      <c r="OZ260" s="20"/>
      <c r="PA260" s="20"/>
      <c r="PB260" s="20"/>
      <c r="PC260" s="20"/>
      <c r="PD260" s="20"/>
      <c r="PE260" s="20"/>
      <c r="PF260" s="20"/>
      <c r="PG260" s="20"/>
      <c r="PH260" s="20"/>
      <c r="PI260" s="20"/>
      <c r="PJ260" s="20"/>
      <c r="PK260" s="20"/>
      <c r="PL260" s="20"/>
      <c r="PM260" s="20"/>
      <c r="PN260" s="20"/>
      <c r="PO260" s="20"/>
      <c r="PP260" s="20"/>
      <c r="PQ260" s="20"/>
      <c r="PR260" s="20"/>
      <c r="PS260" s="20"/>
      <c r="PT260" s="20"/>
      <c r="PU260" s="20"/>
      <c r="PV260" s="20"/>
      <c r="PW260" s="20"/>
      <c r="PX260" s="20"/>
      <c r="PY260" s="20"/>
      <c r="PZ260" s="20"/>
      <c r="QA260" s="20"/>
      <c r="QB260" s="20"/>
      <c r="QC260" s="20"/>
      <c r="QD260" s="20"/>
      <c r="QE260" s="20"/>
      <c r="QF260" s="20"/>
      <c r="QG260" s="20"/>
      <c r="QH260" s="20"/>
      <c r="QI260" s="20"/>
      <c r="QJ260" s="20"/>
      <c r="QK260" s="20"/>
      <c r="QL260" s="20"/>
      <c r="QM260" s="20"/>
      <c r="QN260" s="20"/>
      <c r="QO260" s="20"/>
      <c r="QP260" s="20"/>
      <c r="QQ260" s="20"/>
      <c r="QR260" s="20"/>
      <c r="QS260" s="20"/>
      <c r="QT260" s="20"/>
      <c r="QU260" s="20"/>
      <c r="QV260" s="20"/>
      <c r="QW260" s="20"/>
      <c r="QX260" s="20"/>
      <c r="QY260" s="20"/>
      <c r="QZ260" s="20"/>
      <c r="RA260" s="20"/>
      <c r="RB260" s="20"/>
      <c r="RC260" s="20"/>
      <c r="RD260" s="20"/>
      <c r="RE260" s="20"/>
      <c r="RF260" s="20"/>
      <c r="RG260" s="20"/>
      <c r="RH260" s="20"/>
      <c r="RI260" s="20"/>
      <c r="RJ260" s="20"/>
      <c r="RK260" s="20"/>
      <c r="RL260" s="20"/>
      <c r="RM260" s="20"/>
      <c r="RN260" s="20"/>
      <c r="RO260" s="20"/>
      <c r="RP260" s="20"/>
      <c r="RQ260" s="20"/>
      <c r="RR260" s="20"/>
      <c r="RS260" s="20"/>
      <c r="RT260" s="20"/>
      <c r="RU260" s="20"/>
      <c r="RV260" s="20"/>
      <c r="RW260" s="20"/>
      <c r="RX260" s="20"/>
      <c r="RY260" s="20"/>
      <c r="RZ260" s="20"/>
      <c r="SA260" s="20"/>
      <c r="SB260" s="20"/>
      <c r="SC260" s="20"/>
      <c r="SD260" s="20"/>
      <c r="SE260" s="20"/>
      <c r="SF260" s="20"/>
      <c r="SG260" s="20"/>
      <c r="SH260" s="20"/>
      <c r="SI260" s="20"/>
      <c r="SJ260" s="20"/>
      <c r="SK260" s="20"/>
      <c r="SL260" s="20"/>
      <c r="SM260" s="20"/>
      <c r="SN260" s="20"/>
      <c r="SO260" s="20"/>
      <c r="SP260" s="20"/>
      <c r="SQ260" s="20"/>
      <c r="SR260" s="20"/>
      <c r="SS260" s="20"/>
      <c r="ST260" s="20"/>
      <c r="SU260" s="20"/>
      <c r="SV260" s="20"/>
      <c r="SW260" s="20"/>
      <c r="SX260" s="20"/>
      <c r="SY260" s="20"/>
      <c r="SZ260" s="20"/>
      <c r="TA260" s="20"/>
      <c r="TB260" s="20"/>
      <c r="TC260" s="20"/>
      <c r="TD260" s="20"/>
      <c r="TE260" s="20"/>
      <c r="TF260" s="20"/>
      <c r="TG260" s="20"/>
      <c r="TH260" s="20"/>
      <c r="TI260" s="20"/>
      <c r="TJ260" s="20"/>
      <c r="TK260" s="20"/>
      <c r="TL260" s="20"/>
      <c r="TM260" s="20"/>
      <c r="TN260" s="20"/>
      <c r="TO260" s="20"/>
      <c r="TP260" s="20"/>
      <c r="TQ260" s="20"/>
      <c r="TR260" s="20"/>
      <c r="TS260" s="20"/>
      <c r="TT260" s="20"/>
      <c r="TU260" s="20"/>
      <c r="TV260" s="20"/>
      <c r="TW260" s="20"/>
      <c r="TX260" s="20"/>
      <c r="TY260" s="20"/>
      <c r="TZ260" s="20"/>
      <c r="UA260" s="20"/>
      <c r="UB260" s="20"/>
    </row>
    <row r="261" spans="1:548" s="1" customFormat="1" ht="12" customHeight="1" x14ac:dyDescent="0.25">
      <c r="A261" s="9"/>
      <c r="B261"/>
      <c r="C261" s="13"/>
      <c r="D261" s="13"/>
      <c r="E261" s="12"/>
      <c r="F261" s="11"/>
      <c r="G261" s="11"/>
      <c r="H261" s="11"/>
      <c r="I261" s="11"/>
      <c r="J261" s="11"/>
      <c r="K261" s="11"/>
      <c r="L261" s="11"/>
      <c r="M261" s="23"/>
      <c r="N261" s="24"/>
      <c r="O261" s="24"/>
      <c r="P261" s="11"/>
      <c r="Q261" s="19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  <c r="IX261" s="5"/>
      <c r="IY261" s="5"/>
      <c r="IZ261" s="5"/>
      <c r="JA261" s="5"/>
      <c r="JB261" s="5"/>
      <c r="JC261" s="5"/>
      <c r="JD261" s="5"/>
      <c r="JE261" s="5"/>
      <c r="JF261" s="5"/>
      <c r="JG261" s="5"/>
      <c r="JH261" s="5"/>
      <c r="JI261" s="5"/>
      <c r="JJ261" s="5"/>
      <c r="JK261" s="5"/>
      <c r="JL261" s="5"/>
      <c r="JM261" s="5"/>
      <c r="JN261" s="5"/>
      <c r="JO261" s="5"/>
      <c r="JP261" s="5"/>
      <c r="JQ261" s="5"/>
      <c r="JR261" s="5"/>
      <c r="JS261" s="5"/>
      <c r="JT261" s="5"/>
      <c r="JU261" s="5"/>
      <c r="JV261" s="5"/>
      <c r="JW261" s="5"/>
      <c r="JX261" s="5"/>
      <c r="JY261" s="5"/>
      <c r="JZ261" s="5"/>
      <c r="KA261" s="5"/>
      <c r="KB261" s="5"/>
      <c r="KC261" s="5"/>
      <c r="KD261" s="5"/>
      <c r="KE261" s="5"/>
      <c r="KF261" s="5"/>
      <c r="KG261" s="5"/>
      <c r="KH261" s="5"/>
      <c r="KI261" s="5"/>
      <c r="KJ261" s="5"/>
      <c r="KK261" s="5"/>
      <c r="KL261" s="5"/>
      <c r="KM261" s="5"/>
      <c r="KN261" s="5"/>
      <c r="KO261" s="5"/>
      <c r="KP261" s="5"/>
      <c r="KQ261" s="5"/>
      <c r="KR261" s="5"/>
      <c r="KS261" s="5"/>
      <c r="KT261" s="5"/>
      <c r="KU261" s="5"/>
      <c r="KV261" s="5"/>
      <c r="KW261" s="5"/>
      <c r="KX261" s="5"/>
      <c r="KY261" s="5"/>
      <c r="KZ261" s="5"/>
      <c r="LA261" s="5"/>
      <c r="LB261" s="5"/>
      <c r="LC261" s="5"/>
      <c r="LD261" s="5"/>
      <c r="LE261" s="5"/>
      <c r="LF261" s="5"/>
      <c r="LG261" s="5"/>
      <c r="LH261" s="5"/>
      <c r="LI261" s="5"/>
      <c r="LJ261" s="5"/>
      <c r="LK261" s="5"/>
      <c r="LL261" s="5"/>
      <c r="LM261" s="5"/>
      <c r="LN261" s="5"/>
      <c r="LO261" s="5"/>
      <c r="LP261" s="5"/>
      <c r="LQ261" s="5"/>
      <c r="LR261" s="5"/>
      <c r="LS261" s="5"/>
      <c r="LT261" s="5"/>
      <c r="LU261" s="5"/>
      <c r="LV261" s="5"/>
      <c r="LW261" s="5"/>
      <c r="LX261" s="5"/>
      <c r="LY261" s="5"/>
      <c r="LZ261" s="5"/>
      <c r="MA261" s="5"/>
      <c r="MB261" s="5"/>
      <c r="MC261" s="5"/>
      <c r="MD261" s="5"/>
      <c r="ME261" s="5"/>
      <c r="MF261" s="5"/>
      <c r="MG261" s="5"/>
      <c r="MH261" s="5"/>
      <c r="MI261" s="5"/>
      <c r="MJ261" s="5"/>
      <c r="MK261" s="5"/>
      <c r="ML261" s="5"/>
      <c r="MM261" s="5"/>
      <c r="MN261" s="5"/>
      <c r="MO261" s="5"/>
      <c r="MP261" s="5"/>
      <c r="MQ261" s="5"/>
      <c r="MR261" s="5"/>
      <c r="MS261" s="5"/>
      <c r="MT261" s="5"/>
      <c r="MU261" s="5"/>
      <c r="MV261" s="5"/>
      <c r="MW261" s="5"/>
      <c r="MX261" s="5"/>
      <c r="MY261" s="5"/>
      <c r="MZ261" s="5"/>
      <c r="NA261" s="5"/>
      <c r="NB261" s="5"/>
      <c r="NC261" s="5"/>
      <c r="ND261" s="5"/>
      <c r="NE261" s="5"/>
      <c r="NF261" s="5"/>
      <c r="NG261" s="5"/>
      <c r="NH261" s="5"/>
      <c r="NI261" s="5"/>
      <c r="NJ261" s="5"/>
      <c r="NK261" s="5"/>
      <c r="NL261" s="5"/>
      <c r="NM261" s="5"/>
      <c r="NN261" s="5"/>
      <c r="NO261" s="5"/>
      <c r="NP261" s="5"/>
      <c r="NQ261" s="5"/>
      <c r="NR261" s="5"/>
      <c r="NS261" s="5"/>
      <c r="NT261" s="5"/>
      <c r="NU261" s="5"/>
      <c r="NV261" s="5"/>
      <c r="NW261" s="5"/>
      <c r="NX261" s="5"/>
      <c r="NY261" s="5"/>
      <c r="NZ261" s="5"/>
      <c r="OA261" s="5"/>
      <c r="OB261" s="5"/>
      <c r="OC261" s="5"/>
      <c r="OD261" s="5"/>
      <c r="OE261" s="5"/>
      <c r="OF261" s="5"/>
      <c r="OG261" s="5"/>
      <c r="OH261" s="5"/>
      <c r="OI261" s="5"/>
      <c r="OJ261" s="5"/>
      <c r="OK261" s="5"/>
      <c r="OL261" s="5"/>
      <c r="OM261" s="5"/>
      <c r="ON261" s="5"/>
      <c r="OO261" s="5"/>
      <c r="OP261" s="5"/>
      <c r="OQ261" s="5"/>
      <c r="OR261" s="5"/>
      <c r="OS261" s="5"/>
      <c r="OT261" s="5"/>
      <c r="OU261" s="5"/>
      <c r="OV261" s="5"/>
      <c r="OW261" s="5"/>
      <c r="OX261" s="5"/>
      <c r="OY261" s="5"/>
      <c r="OZ261" s="5"/>
      <c r="PA261" s="5"/>
      <c r="PB261" s="5"/>
      <c r="PC261" s="5"/>
      <c r="PD261" s="5"/>
      <c r="PE261" s="5"/>
      <c r="PF261" s="5"/>
      <c r="PG261" s="5"/>
      <c r="PH261" s="5"/>
      <c r="PI261" s="5"/>
      <c r="PJ261" s="5"/>
      <c r="PK261" s="5"/>
      <c r="PL261" s="5"/>
      <c r="PM261" s="5"/>
      <c r="PN261" s="5"/>
      <c r="PO261" s="5"/>
      <c r="PP261" s="5"/>
      <c r="PQ261" s="5"/>
      <c r="PR261" s="5"/>
      <c r="PS261" s="5"/>
      <c r="PT261" s="5"/>
      <c r="PU261" s="5"/>
      <c r="PV261" s="5"/>
      <c r="PW261" s="5"/>
      <c r="PX261" s="5"/>
      <c r="PY261" s="5"/>
      <c r="PZ261" s="5"/>
      <c r="QA261" s="5"/>
      <c r="QB261" s="5"/>
      <c r="QC261" s="5"/>
      <c r="QD261" s="5"/>
      <c r="QE261" s="5"/>
      <c r="QF261" s="5"/>
      <c r="QG261" s="5"/>
      <c r="QH261" s="5"/>
      <c r="QI261" s="5"/>
      <c r="QJ261" s="5"/>
      <c r="QK261" s="5"/>
      <c r="QL261" s="5"/>
      <c r="QM261" s="5"/>
      <c r="QN261" s="5"/>
      <c r="QO261" s="5"/>
      <c r="QP261" s="5"/>
      <c r="QQ261" s="5"/>
      <c r="QR261" s="5"/>
      <c r="QS261" s="5"/>
      <c r="QT261" s="5"/>
      <c r="QU261" s="5"/>
      <c r="QV261" s="5"/>
      <c r="QW261" s="5"/>
      <c r="QX261" s="5"/>
      <c r="QY261" s="5"/>
      <c r="QZ261" s="5"/>
      <c r="RA261" s="5"/>
      <c r="RB261" s="5"/>
      <c r="RC261" s="5"/>
      <c r="RD261" s="5"/>
      <c r="RE261" s="5"/>
      <c r="RF261" s="5"/>
      <c r="RG261" s="5"/>
      <c r="RH261" s="5"/>
      <c r="RI261" s="5"/>
      <c r="RJ261" s="5"/>
      <c r="RK261" s="5"/>
      <c r="RL261" s="5"/>
      <c r="RM261" s="5"/>
      <c r="RN261" s="5"/>
      <c r="RO261" s="5"/>
      <c r="RP261" s="5"/>
      <c r="RQ261" s="5"/>
      <c r="RR261" s="5"/>
      <c r="RS261" s="5"/>
      <c r="RT261" s="5"/>
      <c r="RU261" s="5"/>
      <c r="RV261" s="5"/>
      <c r="RW261" s="5"/>
      <c r="RX261" s="5"/>
      <c r="RY261" s="5"/>
      <c r="RZ261" s="5"/>
      <c r="SA261" s="5"/>
      <c r="SB261" s="5"/>
      <c r="SC261" s="5"/>
      <c r="SD261" s="5"/>
      <c r="SE261" s="5"/>
      <c r="SF261" s="5"/>
      <c r="SG261" s="5"/>
      <c r="SH261" s="5"/>
      <c r="SI261" s="5"/>
      <c r="SJ261" s="5"/>
      <c r="SK261" s="5"/>
      <c r="SL261" s="5"/>
      <c r="SM261" s="5"/>
      <c r="SN261" s="5"/>
      <c r="SO261" s="5"/>
      <c r="SP261" s="5"/>
      <c r="SQ261" s="5"/>
      <c r="SR261" s="5"/>
      <c r="SS261" s="5"/>
      <c r="ST261" s="5"/>
      <c r="SU261" s="5"/>
      <c r="SV261" s="5"/>
      <c r="SW261" s="5"/>
      <c r="SX261" s="5"/>
      <c r="SY261" s="5"/>
      <c r="SZ261" s="5"/>
      <c r="TA261" s="5"/>
      <c r="TB261" s="5"/>
      <c r="TC261" s="5"/>
      <c r="TD261" s="5"/>
      <c r="TE261" s="5"/>
      <c r="TF261" s="5"/>
      <c r="TG261" s="5"/>
      <c r="TH261" s="5"/>
      <c r="TI261" s="5"/>
      <c r="TJ261" s="5"/>
      <c r="TK261" s="5"/>
      <c r="TL261" s="5"/>
      <c r="TM261" s="5"/>
      <c r="TN261" s="5"/>
      <c r="TO261" s="5"/>
      <c r="TP261" s="5"/>
      <c r="TQ261" s="5"/>
      <c r="TR261" s="5"/>
      <c r="TS261" s="5"/>
      <c r="TT261" s="5"/>
      <c r="TU261" s="5"/>
      <c r="TV261" s="5"/>
      <c r="TW261" s="5"/>
      <c r="TX261" s="5"/>
      <c r="TY261" s="5"/>
      <c r="TZ261" s="5"/>
      <c r="UA261" s="5"/>
      <c r="UB261" s="5"/>
    </row>
    <row r="262" spans="1:548" ht="12" customHeight="1" x14ac:dyDescent="0.25">
      <c r="C262" s="13"/>
      <c r="D262" s="13"/>
      <c r="E262" s="11"/>
      <c r="F262" s="11"/>
      <c r="G262" s="11"/>
      <c r="H262" s="11"/>
      <c r="I262" s="11"/>
      <c r="J262" s="11"/>
      <c r="K262" s="11"/>
      <c r="L262" s="11"/>
      <c r="M262" s="23"/>
      <c r="N262" s="24"/>
      <c r="O262" s="24"/>
      <c r="P262" s="11"/>
    </row>
    <row r="263" spans="1:548" ht="12" customHeight="1" x14ac:dyDescent="0.25">
      <c r="C263" s="13"/>
      <c r="D263" s="13"/>
      <c r="E263" s="11"/>
      <c r="F263" s="11"/>
      <c r="G263" s="11"/>
      <c r="H263" s="11"/>
      <c r="I263" s="11"/>
      <c r="J263" s="11"/>
      <c r="K263" s="11"/>
      <c r="L263" s="11"/>
      <c r="M263" s="23"/>
      <c r="N263" s="24"/>
      <c r="O263" s="24"/>
      <c r="P263" s="11"/>
    </row>
    <row r="264" spans="1:548" ht="12" customHeight="1" x14ac:dyDescent="0.25">
      <c r="C264" s="13"/>
      <c r="D264" s="13"/>
      <c r="E264" s="11"/>
      <c r="F264" s="11"/>
      <c r="G264" s="11"/>
      <c r="H264" s="11"/>
      <c r="I264" s="11"/>
      <c r="J264" s="11"/>
      <c r="K264" s="11"/>
      <c r="L264" s="11"/>
      <c r="M264" s="23"/>
      <c r="N264" s="24"/>
      <c r="O264" s="24"/>
      <c r="P264" s="11"/>
    </row>
    <row r="265" spans="1:548" ht="12" customHeight="1" x14ac:dyDescent="0.25">
      <c r="C265" s="13"/>
      <c r="D265" s="13"/>
      <c r="E265" s="11"/>
      <c r="F265" s="11"/>
      <c r="G265" s="11"/>
      <c r="H265" s="11"/>
      <c r="I265" s="11"/>
      <c r="J265" s="11"/>
      <c r="K265" s="11"/>
      <c r="L265" s="11"/>
      <c r="M265" s="23"/>
      <c r="N265" s="24"/>
      <c r="O265" s="24"/>
      <c r="P265" s="11"/>
    </row>
  </sheetData>
  <mergeCells count="1">
    <mergeCell ref="A257:P260"/>
  </mergeCells>
  <printOptions horizontalCentered="1"/>
  <pageMargins left="0.31496062992125984" right="0.31496062992125984" top="1.1100000000000001" bottom="0.47244094488188981" header="0.23622047244094491" footer="0.19685039370078741"/>
  <pageSetup scale="48" fitToHeight="0" orientation="landscape" r:id="rId1"/>
  <headerFooter>
    <oddHeader>&amp;L&amp;G&amp;C&amp;"Encode Sans Medium,Negrita"PODER EJECUTIVO
DEL ESTADO DE TAMAULIPAS
&amp;G 
Cedula Acumulativa por Rubro de Ingresos
del 1 de Enero al 31 de Diciembre de 2022&amp;"DIN Pro Bold,Negrita"
&amp;7(Pesos)</oddHeader>
    <oddFooter>&amp;C&amp;G
&amp;"Arial,Negrita"&amp;12Anexos</oddFooter>
  </headerFooter>
  <rowBreaks count="2" manualBreakCount="2">
    <brk id="79" max="16383" man="1"/>
    <brk id="16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Edo Analit Ingr Calend dic</vt:lpstr>
      <vt:lpstr>'Edo Analit Ingr Calend dic'!Área_de_impresión</vt:lpstr>
      <vt:lpstr>'Edo Analit Ingr Calend dic'!Print_Titles</vt:lpstr>
      <vt:lpstr>'Edo Analit Ingr Calend dic'!Títulos_a_imprimir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Idalia Padron Asis</dc:creator>
  <cp:lastModifiedBy>Jose Antonio Torres Gonzalez</cp:lastModifiedBy>
  <cp:lastPrinted>2023-01-27T18:23:32Z</cp:lastPrinted>
  <dcterms:created xsi:type="dcterms:W3CDTF">2016-04-01T16:05:14Z</dcterms:created>
  <dcterms:modified xsi:type="dcterms:W3CDTF">2023-01-27T18:24:01Z</dcterms:modified>
</cp:coreProperties>
</file>