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jpeg" ContentType="image/jpe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do Analit Ingr Calendariza 22" sheetId="2" r:id="rId3"/>
  </sheets>
  <definedNames>
    <definedName name="A_IMPRESIÓN_IM" localSheetId="0">#REF!</definedName>
    <definedName name="_xlnm.Print_Area" localSheetId="0">'Edo Analit Ingr Calendariza 22'!$A$1:$G$207</definedName>
    <definedName name="_xlnm.Database" localSheetId="0">#REF!</definedName>
    <definedName name="_xlnm.Print_Titles" localSheetId="0">'Edo Analit Ingr Calendariza 22'!$C:$C,'Edo Analit Ingr Calendariza 22'!$1:$2</definedName>
    <definedName name="Z_1C9A9121_E977_4B7C_B9B8_1EE409452C9A_.wvu.PrintTitles" localSheetId="0" hidden="1">'Edo Analit Ingr Calendariza 22'!$1:$2</definedName>
    <definedName name="Z_B4154E39_D80D_4C70_B5BA_E2F4455703A0_.wvu.PrintTitles" localSheetId="0" hidden="1">'Edo Analit Ingr Calendariza 22'!$1:$2</definedName>
    <definedName name="Z_DAB10FE5_72A9_41F7_9074_75BA0A35D880_.wvu.PrintTitles" localSheetId="0" hidden="1">'Edo Analit Ingr Calendariza 22'!$1:$2</definedName>
    <definedName name="Z_E7094936_1F74_49C0_9A17_F7F2B6147DB4_.wvu.PrintTitles" localSheetId="0" hidden="1">'Edo Analit Ingr Calendariza 22'!$1:$2</definedName>
  </definedNames>
  <calcPr fullCalcOnLoad="1"/>
</workbook>
</file>

<file path=xl/calcChain.xml><?xml version="1.0" encoding="utf-8"?>
<calcChain xmlns="http://schemas.openxmlformats.org/spreadsheetml/2006/main">
  <c r="G195" i="2" l="1"/>
</calcChain>
</file>

<file path=xl/sharedStrings.xml><?xml version="1.0" encoding="utf-8"?>
<sst xmlns="http://schemas.openxmlformats.org/spreadsheetml/2006/main" count="466" uniqueCount="368">
  <si>
    <t>fondo</t>
  </si>
  <si>
    <t>Partida Presupuestal</t>
  </si>
  <si>
    <t>Fuente del Ingreso</t>
  </si>
  <si>
    <t>Enero</t>
  </si>
  <si>
    <t>Febrero</t>
  </si>
  <si>
    <t>Marzo</t>
  </si>
  <si>
    <t>Total</t>
  </si>
  <si>
    <t>IMPUESTOS</t>
  </si>
  <si>
    <t xml:space="preserve">Impuestos Sobre los Ingresos </t>
  </si>
  <si>
    <t>2211000101</t>
  </si>
  <si>
    <t>1110001</t>
  </si>
  <si>
    <t xml:space="preserve">    Sobre Honorarios</t>
  </si>
  <si>
    <t>1120001</t>
  </si>
  <si>
    <t xml:space="preserve">    Sobre Juegos Permitidos</t>
  </si>
  <si>
    <t>Impuestos Sobre el Patrimonio</t>
  </si>
  <si>
    <t>1220001</t>
  </si>
  <si>
    <t xml:space="preserve">     Sobre Actos y Operaciones Civiles</t>
  </si>
  <si>
    <t>Impuestos Sobre la Producción el Consumo y las Transacciones</t>
  </si>
  <si>
    <t>1310001</t>
  </si>
  <si>
    <t xml:space="preserve">      Sobre la Prestación de Servicios de Hospedaje</t>
  </si>
  <si>
    <t xml:space="preserve">      Sobre la Enajenación de Bebidas Alcohólicas y Tabacos Labrados </t>
  </si>
  <si>
    <t>Impuestos Sobre Nominas y Asimilables</t>
  </si>
  <si>
    <t>1510001</t>
  </si>
  <si>
    <t xml:space="preserve">    Impuesto Sobre Remuneraciones al trabajo al Personal Subordinado</t>
  </si>
  <si>
    <t>Accesorios de Impuestos</t>
  </si>
  <si>
    <t>1710001</t>
  </si>
  <si>
    <t xml:space="preserve">     Recargos de Impuestos</t>
  </si>
  <si>
    <t>1720001</t>
  </si>
  <si>
    <t xml:space="preserve">     Multas de Impuestos</t>
  </si>
  <si>
    <t>1730001</t>
  </si>
  <si>
    <t xml:space="preserve">    Gastos de Ejecucion</t>
  </si>
  <si>
    <t>1750001</t>
  </si>
  <si>
    <t xml:space="preserve">    Honorarios</t>
  </si>
  <si>
    <t>Impuestos No Comprendidos en la Ley de Ingresos Vigente ,Causados en Ejercicios Fiscales Anteriores Pendientes de Liquidación o Pago</t>
  </si>
  <si>
    <t>Rezago Tenencia Local</t>
  </si>
  <si>
    <t xml:space="preserve">DERECHOS </t>
  </si>
  <si>
    <t>Derechos por Prestación de Servicios</t>
  </si>
  <si>
    <t>4310001</t>
  </si>
  <si>
    <t xml:space="preserve">     Servicios Generales</t>
  </si>
  <si>
    <t>4320001</t>
  </si>
  <si>
    <t xml:space="preserve">     Servicios de Registro Civil</t>
  </si>
  <si>
    <t>4330001</t>
  </si>
  <si>
    <t xml:space="preserve">     Servicios de Registro Publico de la Propiedad Inmueble</t>
  </si>
  <si>
    <t>4340001</t>
  </si>
  <si>
    <t xml:space="preserve">     Servicios de Registro Publico del Comercio</t>
  </si>
  <si>
    <t>4350001</t>
  </si>
  <si>
    <t xml:space="preserve">     Servicios Prestados por Autoridades Educativas del Estado</t>
  </si>
  <si>
    <t>4360001</t>
  </si>
  <si>
    <t xml:space="preserve">     Servicios Catastrales</t>
  </si>
  <si>
    <t>4370001</t>
  </si>
  <si>
    <t xml:space="preserve">     Servicios para el Control Vehicular</t>
  </si>
  <si>
    <t>4380001</t>
  </si>
  <si>
    <t xml:space="preserve">     Servicios de Prevención y Control de la Contaminación del Medio Ambiente</t>
  </si>
  <si>
    <t>4390001</t>
  </si>
  <si>
    <t xml:space="preserve">     Servicios de Administración y Control de Desarrollo Urbano</t>
  </si>
  <si>
    <t xml:space="preserve">     De cooperacion </t>
  </si>
  <si>
    <t>4311001</t>
  </si>
  <si>
    <t xml:space="preserve">     Servicios Diversos</t>
  </si>
  <si>
    <t xml:space="preserve">     Servicios Prestados por Organismos Publicos Descentralizados</t>
  </si>
  <si>
    <t xml:space="preserve">      Servicios de Expedición de Permiso e Inscripción en el Régimen Estatal de las Casas de Empeño </t>
  </si>
  <si>
    <t>4315001</t>
  </si>
  <si>
    <t xml:space="preserve">     Servicios de  Administración y Control en  Materia Agropecuaria </t>
  </si>
  <si>
    <t>4316001</t>
  </si>
  <si>
    <t xml:space="preserve">      Derechos por las Emisiones a la Atsmosfera</t>
  </si>
  <si>
    <t>Otros Derechos</t>
  </si>
  <si>
    <t>Por Operar Máquinas de Juegos</t>
  </si>
  <si>
    <t>Accesorios</t>
  </si>
  <si>
    <t>4510001</t>
  </si>
  <si>
    <t xml:space="preserve">    Recargos</t>
  </si>
  <si>
    <t>4520001</t>
  </si>
  <si>
    <t xml:space="preserve">    Multas </t>
  </si>
  <si>
    <t>4530001</t>
  </si>
  <si>
    <t xml:space="preserve">    Gastos de Ejecución</t>
  </si>
  <si>
    <t>4540001</t>
  </si>
  <si>
    <t xml:space="preserve">    Honorarios por Notificacion Estatal</t>
  </si>
  <si>
    <t xml:space="preserve">PRODUCTOS </t>
  </si>
  <si>
    <t xml:space="preserve">Productos </t>
  </si>
  <si>
    <t>Varios- Fondos</t>
  </si>
  <si>
    <t>5112001</t>
  </si>
  <si>
    <t xml:space="preserve">    Intereses Estatales</t>
  </si>
  <si>
    <t>5113011-5114231</t>
  </si>
  <si>
    <t xml:space="preserve">    Intereses Federales</t>
  </si>
  <si>
    <t xml:space="preserve">    Por Arrendamiento, Explotacion Uso de Bienes Propiedad del Estado</t>
  </si>
  <si>
    <t xml:space="preserve">    Intereses por Fideicomisos</t>
  </si>
  <si>
    <t>APROVECHAMIENTOS</t>
  </si>
  <si>
    <t>Aprovechamientos</t>
  </si>
  <si>
    <t>Otros Aprovechamientos</t>
  </si>
  <si>
    <t>6119001</t>
  </si>
  <si>
    <t xml:space="preserve">Remanentes de OPDS Y Dependencias </t>
  </si>
  <si>
    <t>Retenciones 1 al Millar Municipios</t>
  </si>
  <si>
    <t xml:space="preserve">Otros Ingresos </t>
  </si>
  <si>
    <t>varios fondos</t>
  </si>
  <si>
    <t>6119003-6119010</t>
  </si>
  <si>
    <t xml:space="preserve">Otros Ingresos por Fideicomisos </t>
  </si>
  <si>
    <t>Aprovechamientos Patrimoniales</t>
  </si>
  <si>
    <t>Recuperacion de activos siniestrados</t>
  </si>
  <si>
    <t>Recargos</t>
  </si>
  <si>
    <t>6310001</t>
  </si>
  <si>
    <t xml:space="preserve">   Otros recargos </t>
  </si>
  <si>
    <t>Multas</t>
  </si>
  <si>
    <t>6320001</t>
  </si>
  <si>
    <t xml:space="preserve">   Otras Multas</t>
  </si>
  <si>
    <t>6330001</t>
  </si>
  <si>
    <t xml:space="preserve">  Honorarios por Notificacion</t>
  </si>
  <si>
    <t xml:space="preserve">PARTICIPACIONES, APORTACIONES, CONVENIOS, INCENTIVOS DERIVADOS DE LA COLABORACIÓN FISCAL Y FONDOS DISTINTOS DE APORTACIONES  </t>
  </si>
  <si>
    <t>PARTICIPACIONES</t>
  </si>
  <si>
    <t>2215280101</t>
  </si>
  <si>
    <t>8101001</t>
  </si>
  <si>
    <t xml:space="preserve">    Fondo General de Participaciones</t>
  </si>
  <si>
    <t>2115280106</t>
  </si>
  <si>
    <t xml:space="preserve">    Fondo General de Participaciones FEIEF</t>
  </si>
  <si>
    <t>8102001</t>
  </si>
  <si>
    <t xml:space="preserve">    Fondo Fomento Municipal</t>
  </si>
  <si>
    <t>8102002</t>
  </si>
  <si>
    <t xml:space="preserve">    Fondo Fomento Municipal FEIEF</t>
  </si>
  <si>
    <t>8103001</t>
  </si>
  <si>
    <t xml:space="preserve">    Impuesto Especial sobre Producción y Servicios</t>
  </si>
  <si>
    <t>8105001</t>
  </si>
  <si>
    <t xml:space="preserve">    Fondo de Fiscalización y Recaudación</t>
  </si>
  <si>
    <t>2115280101</t>
  </si>
  <si>
    <t>8105002</t>
  </si>
  <si>
    <t xml:space="preserve">    Fondo de Fiscalización y Recaudación FEIEF</t>
  </si>
  <si>
    <t>8106001</t>
  </si>
  <si>
    <t xml:space="preserve">    Fondo de Extracción de Hidrocarburos</t>
  </si>
  <si>
    <t>8107001</t>
  </si>
  <si>
    <t xml:space="preserve">    Incentivo a la Venta Final de Gasolina y Diesel</t>
  </si>
  <si>
    <t>8109001</t>
  </si>
  <si>
    <t xml:space="preserve">    Fondo del Impuesto sobre la Renta </t>
  </si>
  <si>
    <t>APORTACIONES</t>
  </si>
  <si>
    <t>8211000</t>
  </si>
  <si>
    <t>Fondo de Aportaciones Para la Nómina Educativa y Gasto Operativo (FONE):</t>
  </si>
  <si>
    <t>2225331301</t>
  </si>
  <si>
    <t>8211001</t>
  </si>
  <si>
    <t xml:space="preserve">             Servicios Personales</t>
  </si>
  <si>
    <t>2225331201</t>
  </si>
  <si>
    <t>8211002</t>
  </si>
  <si>
    <t xml:space="preserve">            Otros de Gasto Corriente</t>
  </si>
  <si>
    <t>2225331101</t>
  </si>
  <si>
    <t>8211003</t>
  </si>
  <si>
    <t xml:space="preserve">            Gasto de Operación</t>
  </si>
  <si>
    <t>2225332101</t>
  </si>
  <si>
    <t>8203001-8203010</t>
  </si>
  <si>
    <t>Fondo de Aportaciones para los Servicios de Salud (FASSA)</t>
  </si>
  <si>
    <t>2225333201</t>
  </si>
  <si>
    <t>8205001</t>
  </si>
  <si>
    <t>Fondo de Aportaciones para la Infraestructura Social Municipal</t>
  </si>
  <si>
    <t>2225333101</t>
  </si>
  <si>
    <t>8205002</t>
  </si>
  <si>
    <t>Fondo de Aportaciones para la Infraestructura Social Estatal</t>
  </si>
  <si>
    <t>2225334101</t>
  </si>
  <si>
    <t>8206001</t>
  </si>
  <si>
    <t>Fondo de Aportaciones para el Fortalecimiento de los Municipios</t>
  </si>
  <si>
    <t xml:space="preserve">De Aportaciones Múltiples </t>
  </si>
  <si>
    <t>2225335101</t>
  </si>
  <si>
    <t>8207001</t>
  </si>
  <si>
    <t xml:space="preserve">          Asistencia Social</t>
  </si>
  <si>
    <t>2225335201</t>
  </si>
  <si>
    <t>8207002</t>
  </si>
  <si>
    <t xml:space="preserve">          Educación Básica</t>
  </si>
  <si>
    <t>2225335301</t>
  </si>
  <si>
    <t>8207003</t>
  </si>
  <si>
    <t xml:space="preserve">          Educación Superior</t>
  </si>
  <si>
    <t>2225335401</t>
  </si>
  <si>
    <t>8207004</t>
  </si>
  <si>
    <t xml:space="preserve">          Educación Media Superior</t>
  </si>
  <si>
    <t>8207005</t>
  </si>
  <si>
    <t xml:space="preserve">          Educación Básica FIDEICOMISO</t>
  </si>
  <si>
    <t>8207006</t>
  </si>
  <si>
    <t xml:space="preserve">          Educación Superior FIDEICOMISO</t>
  </si>
  <si>
    <t>8207007</t>
  </si>
  <si>
    <t xml:space="preserve">          Educación Media Superior FIDEICOMISO</t>
  </si>
  <si>
    <t xml:space="preserve">   Fondo de Aportaciones Para Educación Tecnológica y de Adultos</t>
  </si>
  <si>
    <t>2225336101</t>
  </si>
  <si>
    <t>8208001</t>
  </si>
  <si>
    <t xml:space="preserve">           Para la Educacion Tecnologica (CONALEP)</t>
  </si>
  <si>
    <t>2225336201</t>
  </si>
  <si>
    <t>8208002</t>
  </si>
  <si>
    <t xml:space="preserve">           Para la Educacion de Adultos (ITEA)</t>
  </si>
  <si>
    <t>2225337101</t>
  </si>
  <si>
    <t>8209001</t>
  </si>
  <si>
    <t xml:space="preserve">  Fondo de Aportaciones para la Seguridad Pública de los Estados </t>
  </si>
  <si>
    <t>2225338101</t>
  </si>
  <si>
    <t>8210001</t>
  </si>
  <si>
    <t xml:space="preserve">  Fondo de Aportaciones Para el Fortalecimiento a Entidades Federativas</t>
  </si>
  <si>
    <t>CONVENIOS</t>
  </si>
  <si>
    <t>Secretaria de Comunicaciones y Transporte</t>
  </si>
  <si>
    <t>2125090101</t>
  </si>
  <si>
    <t>8301011</t>
  </si>
  <si>
    <t>Fondo de Coordinación Fiscal del Municipio de Nuevo Laredo</t>
  </si>
  <si>
    <t>2125090102</t>
  </si>
  <si>
    <t>8301012</t>
  </si>
  <si>
    <t>Fondo de Coordinación Fiscal del Municipio de Miguel Aleman</t>
  </si>
  <si>
    <t>2125090103</t>
  </si>
  <si>
    <t>8301013</t>
  </si>
  <si>
    <t xml:space="preserve">Fondo de Coordinación Fiscal del Municipio de Camargo </t>
  </si>
  <si>
    <t>2125090104</t>
  </si>
  <si>
    <t>8301014</t>
  </si>
  <si>
    <t xml:space="preserve">Fondo de Coordinación Fiscal del Municipio de Reynosa </t>
  </si>
  <si>
    <t>2125090105</t>
  </si>
  <si>
    <t>8301015</t>
  </si>
  <si>
    <t xml:space="preserve">Fondo de Coordinación Fiscal del Municipio de Rio Bravo </t>
  </si>
  <si>
    <t>2125090106</t>
  </si>
  <si>
    <t>8301016</t>
  </si>
  <si>
    <t xml:space="preserve">Fondo de Coordinación Fiscal del Municipio de Matamoros Puente Nuevo </t>
  </si>
  <si>
    <t>2125090107</t>
  </si>
  <si>
    <t>8301017</t>
  </si>
  <si>
    <t xml:space="preserve">Fondo de Coordinación Fiscal del Municipio de Matamoros Puente Viejo </t>
  </si>
  <si>
    <t>2125090108</t>
  </si>
  <si>
    <t>8301018</t>
  </si>
  <si>
    <t xml:space="preserve">Fondo de Coordinación Fiscal del Municipio de Tampico </t>
  </si>
  <si>
    <t>Secretaría de Educación Pública</t>
  </si>
  <si>
    <t>Para Educación Media Superior</t>
  </si>
  <si>
    <t>2225110302</t>
  </si>
  <si>
    <t>8303303</t>
  </si>
  <si>
    <t>Colegio de Bachilleres de Tamaulipas (COBAT)</t>
  </si>
  <si>
    <t>2225110303</t>
  </si>
  <si>
    <t>8303312</t>
  </si>
  <si>
    <t>Apoyo Telebachillerato Comunitario</t>
  </si>
  <si>
    <t>2225110301</t>
  </si>
  <si>
    <t>8303323</t>
  </si>
  <si>
    <t>Itace Cecyt</t>
  </si>
  <si>
    <t>2225110305</t>
  </si>
  <si>
    <t>8303324</t>
  </si>
  <si>
    <t>Itace Icat</t>
  </si>
  <si>
    <t>Para Educación Superior</t>
  </si>
  <si>
    <t>2225110401</t>
  </si>
  <si>
    <t>8303403</t>
  </si>
  <si>
    <t xml:space="preserve">Universidad Autónoma de Tamaulipas </t>
  </si>
  <si>
    <t>2225110208</t>
  </si>
  <si>
    <t>8303404</t>
  </si>
  <si>
    <t>Universidad Politecnica Victoria</t>
  </si>
  <si>
    <t>8303405</t>
  </si>
  <si>
    <t>Universidad Politecnica Altamira</t>
  </si>
  <si>
    <t>8303406</t>
  </si>
  <si>
    <t>Universidad Politecnica Ribereña</t>
  </si>
  <si>
    <t>2225110209</t>
  </si>
  <si>
    <t>8303434</t>
  </si>
  <si>
    <t>Universidad Tecnológica del Mar</t>
  </si>
  <si>
    <t>8303435</t>
  </si>
  <si>
    <t>Universidad Tecnológica de Reynosa</t>
  </si>
  <si>
    <t>8303436</t>
  </si>
  <si>
    <t>Universidad Tecnológica de Nuevo Laredo</t>
  </si>
  <si>
    <t>8303437</t>
  </si>
  <si>
    <t>Universidad Tecnológica de Matamoros</t>
  </si>
  <si>
    <t>8303438</t>
  </si>
  <si>
    <t>Universidad Tecnológica de Altamira</t>
  </si>
  <si>
    <t>Secretaría de Salud y Asistencia Social</t>
  </si>
  <si>
    <t>2225120116</t>
  </si>
  <si>
    <t>INSABI Prestación Gratuita Serv Salud</t>
  </si>
  <si>
    <t>2225120104</t>
  </si>
  <si>
    <t>8303116</t>
  </si>
  <si>
    <t>Programa para la prevención y control de Adicciones</t>
  </si>
  <si>
    <t>2225120123</t>
  </si>
  <si>
    <t>CAPNNA Cd Victoria</t>
  </si>
  <si>
    <t>2225120124</t>
  </si>
  <si>
    <t>CAMEF Tampico</t>
  </si>
  <si>
    <t>2225120125</t>
  </si>
  <si>
    <t>CAMEF Mtamoros</t>
  </si>
  <si>
    <t>2225120126</t>
  </si>
  <si>
    <t>CAMEF Reynosa</t>
  </si>
  <si>
    <t>2225120127</t>
  </si>
  <si>
    <t>CAMEF Nuevo laredo</t>
  </si>
  <si>
    <t>2225120128</t>
  </si>
  <si>
    <t>Albergue para atención a migrantes madero</t>
  </si>
  <si>
    <t>2225120129</t>
  </si>
  <si>
    <t>Albergue para atención a migrantes Altamira</t>
  </si>
  <si>
    <t>2225120130</t>
  </si>
  <si>
    <t>Casa de primer Acogida para Migrantes niñas niños adolecentes migrantes Reynosa</t>
  </si>
  <si>
    <t>2225120120</t>
  </si>
  <si>
    <t>8306117</t>
  </si>
  <si>
    <t>Fideicomiso Hospital General de Cd Madero</t>
  </si>
  <si>
    <t>2222120121</t>
  </si>
  <si>
    <t>Fideicomiso Hospital General de Matamoros</t>
  </si>
  <si>
    <t>2225120122</t>
  </si>
  <si>
    <t>8306127</t>
  </si>
  <si>
    <t>Proyecto Nuevo Hospital General de Matamoros</t>
  </si>
  <si>
    <t>8306133</t>
  </si>
  <si>
    <t>Programa Adquisición Equipo Médico Hospital General Cd Madero</t>
  </si>
  <si>
    <t xml:space="preserve">INCENTIVOS DERIVADOS DE LA COLABORACIÓN FISCAL </t>
  </si>
  <si>
    <t>Por Incentivos derivados de la Colaboración Fiscal</t>
  </si>
  <si>
    <t>8401101</t>
  </si>
  <si>
    <t>Impuesto Sobre Tenencia y uso de  Vehiculos (rezago federal)</t>
  </si>
  <si>
    <t xml:space="preserve">   Fondo de Compensación de ISAN</t>
  </si>
  <si>
    <t>8401102</t>
  </si>
  <si>
    <t>Impuesto  Sobre Automoviles  Nuevos</t>
  </si>
  <si>
    <t xml:space="preserve">   Fondo de Compensación de Repecos e Intermedios</t>
  </si>
  <si>
    <t>8401103</t>
  </si>
  <si>
    <t>Impuesto al Valor Agregado  Actos  Fiscalización</t>
  </si>
  <si>
    <t>8401104</t>
  </si>
  <si>
    <t>Impuesto sobre la Renta  Actos  Fiscalización</t>
  </si>
  <si>
    <t>8401107</t>
  </si>
  <si>
    <t xml:space="preserve">Impuesto Empresarial Tasa Unica Fiscalización (IETU)  </t>
  </si>
  <si>
    <t>8401108</t>
  </si>
  <si>
    <t>Regimen de  Pequeños Contribuyentes</t>
  </si>
  <si>
    <t>8401109</t>
  </si>
  <si>
    <t>Regimen de  Pequeños Contribuyentes (IETU)</t>
  </si>
  <si>
    <t>8401111</t>
  </si>
  <si>
    <t>Por Enajenación de  Bienes Inmuebles Retención ISR</t>
  </si>
  <si>
    <t xml:space="preserve"> Incentivos Repecos, Intermedios, Multas.Admvas.Fed. Zona Federal</t>
  </si>
  <si>
    <t>8401114</t>
  </si>
  <si>
    <t>Por Pagos por Excepción Fiscalización Concurrente</t>
  </si>
  <si>
    <t>8401115</t>
  </si>
  <si>
    <t>ISR Enajenacion de Bienes Inmuebles Art 126</t>
  </si>
  <si>
    <t>2211000103</t>
  </si>
  <si>
    <t>8401116</t>
  </si>
  <si>
    <t>Inspección Vigilancia y control 5 al  Millar Federal</t>
  </si>
  <si>
    <t>2211000104-05</t>
  </si>
  <si>
    <t>8401117</t>
  </si>
  <si>
    <t>Inspección Vigilancia y control 5 al  Millar Estatal</t>
  </si>
  <si>
    <t>8401119</t>
  </si>
  <si>
    <t>Multas  Administrativas Federales no Fiscales</t>
  </si>
  <si>
    <t>8401124</t>
  </si>
  <si>
    <t>Vigilancia de Obligaciones</t>
  </si>
  <si>
    <t xml:space="preserve">Accesorios </t>
  </si>
  <si>
    <t>Recargos de incentivos de la colaboración fiscal</t>
  </si>
  <si>
    <t>8402101</t>
  </si>
  <si>
    <t>Recargos de  Rezago de Tenencia Federal</t>
  </si>
  <si>
    <t>Recargos de Impuestos S/Automoviles Nuevos</t>
  </si>
  <si>
    <t>8402103</t>
  </si>
  <si>
    <t>Recargos de IVA Fiscalización</t>
  </si>
  <si>
    <t>8402104</t>
  </si>
  <si>
    <t>Recargos de ISR Fiscalización</t>
  </si>
  <si>
    <t>Recargos de IETU Fiscalización</t>
  </si>
  <si>
    <t>8402108</t>
  </si>
  <si>
    <t>Recargos de  IVA Repecos</t>
  </si>
  <si>
    <t>8402109</t>
  </si>
  <si>
    <t>Recargos ISR Repecos</t>
  </si>
  <si>
    <t>8402110</t>
  </si>
  <si>
    <t>Recargos de IETU Repecos</t>
  </si>
  <si>
    <t>8402112</t>
  </si>
  <si>
    <t>Recargos por Enajenación de Bienes Inmuebles</t>
  </si>
  <si>
    <t>8402114</t>
  </si>
  <si>
    <t>Falta u omision de documentos ley aduanera</t>
  </si>
  <si>
    <t>8402115</t>
  </si>
  <si>
    <t>Recargos ley aduanera</t>
  </si>
  <si>
    <t xml:space="preserve">Multas </t>
  </si>
  <si>
    <t>8402201</t>
  </si>
  <si>
    <t>Multa de rezago de Tenencia Federal</t>
  </si>
  <si>
    <t>8402203</t>
  </si>
  <si>
    <t>Multa de IVA Fiscalizacón</t>
  </si>
  <si>
    <t>8402204</t>
  </si>
  <si>
    <t>Multa de ISR Fiscalizacón</t>
  </si>
  <si>
    <t>8402206</t>
  </si>
  <si>
    <t>Multa IEPS Gasolina y  Diesel Fiscalización</t>
  </si>
  <si>
    <t>8402207</t>
  </si>
  <si>
    <t>Multa de IETU Fiscalizacón</t>
  </si>
  <si>
    <t>8402214</t>
  </si>
  <si>
    <t>Multa Ley Aduanera</t>
  </si>
  <si>
    <t xml:space="preserve">Multa por incumplimiento al requerimiento ISR RIF </t>
  </si>
  <si>
    <t xml:space="preserve">Multa por incumplimiento al requerimiento a la declaracion ISR RIF  </t>
  </si>
  <si>
    <t xml:space="preserve">Multa por incumplimiento al requerimiento a la declaracion IVA RIF </t>
  </si>
  <si>
    <t>Honorarios</t>
  </si>
  <si>
    <t xml:space="preserve">Gastos de ejecución fiscalización </t>
  </si>
  <si>
    <t>2111000101</t>
  </si>
  <si>
    <t>Fondos Distintos de Aportaciones</t>
  </si>
  <si>
    <t>2125230101</t>
  </si>
  <si>
    <t>8501001</t>
  </si>
  <si>
    <t>Fondo para Entidades Federativas  Y Municipios Productores de Hidrocarburos 2021</t>
  </si>
  <si>
    <t>2225230101</t>
  </si>
  <si>
    <t>Fondo para Entidades Federativas  Y Municipios Productores de Hidrocarburos 2022</t>
  </si>
  <si>
    <t>Ingresos Derivados de Financiamiento</t>
  </si>
  <si>
    <t>2112000209</t>
  </si>
  <si>
    <t>0301010</t>
  </si>
  <si>
    <t>Banco Azteca Crédito corto plazo 250'mdp</t>
  </si>
  <si>
    <t>2012000102</t>
  </si>
  <si>
    <t>0302002</t>
  </si>
  <si>
    <t>Banorte-2 Crédito Largo Plazo 1,200´mdp</t>
  </si>
  <si>
    <t>TOTAL</t>
  </si>
</sst>
</file>

<file path=xl/styles.xml><?xml version="1.0" encoding="utf-8"?>
<styleSheet xmlns="http://schemas.openxmlformats.org/spreadsheetml/2006/main">
  <numFmts count="1">
    <numFmt numFmtId="177" formatCode="_-* #,##0.00_-;\-* #,##0.00_-;_-* &quot;-&quot;??_-;_-@_-"/>
  </numFmts>
  <fonts count="25"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DINPro-Regular"/>
      <family val="3"/>
    </font>
    <font>
      <sz val="11"/>
      <name val="Calibri"/>
      <family val="2"/>
      <scheme val="minor"/>
    </font>
    <font>
      <b/>
      <i/>
      <sz val="9"/>
      <name val="DINPro-Regular"/>
      <family val="3"/>
    </font>
    <font>
      <i/>
      <sz val="8"/>
      <name val="DINPro-Regular"/>
      <family val="3"/>
    </font>
    <font>
      <i/>
      <sz val="9"/>
      <name val="DINPro-Regular"/>
      <family val="3"/>
    </font>
    <font>
      <i/>
      <sz val="9"/>
      <name val="Calibri"/>
      <family val="2"/>
    </font>
    <font>
      <i/>
      <sz val="9"/>
      <color rgb="FF333333"/>
      <name val="Calibri"/>
      <family val="2"/>
    </font>
    <font>
      <i/>
      <sz val="8"/>
      <color rgb="FF333333"/>
      <name val="Calibri"/>
      <family val="2"/>
    </font>
    <font>
      <b/>
      <sz val="9"/>
      <name val="DINPro-Regular"/>
      <family val="3"/>
    </font>
    <font>
      <i/>
      <sz val="8"/>
      <name val="Calibri"/>
      <family val="2"/>
    </font>
    <font>
      <b/>
      <i/>
      <sz val="9"/>
      <name val="Calibri"/>
      <family val="2"/>
    </font>
    <font>
      <i/>
      <sz val="9"/>
      <color rgb="FFFF0000"/>
      <name val="Calibri"/>
      <family val="2"/>
    </font>
    <font>
      <sz val="9"/>
      <name val="DINPro-Regular"/>
      <family val="3"/>
    </font>
    <font>
      <b/>
      <i/>
      <sz val="9"/>
      <color rgb="FF333333"/>
      <name val="Calibri"/>
      <family val="2"/>
    </font>
    <font>
      <b/>
      <sz val="9"/>
      <name val="Calibri"/>
      <family val="2"/>
    </font>
    <font>
      <b/>
      <sz val="10"/>
      <name val="DINPro-Regular"/>
      <family val="3"/>
    </font>
    <font>
      <sz val="9"/>
      <name val="Calibri"/>
      <family val="2"/>
    </font>
    <font>
      <sz val="10"/>
      <name val="Courier"/>
      <family val="3"/>
    </font>
    <font>
      <b/>
      <sz val="9"/>
      <color theme="0"/>
      <name val="DINPro-Regular"/>
      <family val="3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4A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auto="1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auto="1"/>
      </right>
      <top style="thin">
        <color rgb="FF808080"/>
      </top>
      <bottom style="thin">
        <color rgb="FF808080"/>
      </bottom>
    </border>
    <border>
      <left style="thin">
        <color auto="1"/>
      </left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/>
      <right style="thin">
        <color auto="1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177" fontId="0" fillId="0" borderId="0" applyFont="0" applyFill="0" applyBorder="0" applyAlignment="0" applyProtection="0"/>
    <xf numFmtId="37" fontId="22" fillId="0" borderId="0">
      <alignment/>
      <protection/>
    </xf>
    <xf numFmtId="177" fontId="0" fillId="0" borderId="0" applyFont="0" applyFill="0" applyBorder="0" applyAlignment="0" applyProtection="0"/>
  </cellStyleXfs>
  <cellXfs count="107">
    <xf numFmtId="0" fontId="0" fillId="0" borderId="0" xfId="0"/>
    <xf numFmtId="0" fontId="21" fillId="0" borderId="0" xfId="20" applyFont="1" applyBorder="1" applyAlignment="1">
      <alignment vertical="center"/>
      <protection/>
    </xf>
    <xf numFmtId="0" fontId="23" fillId="2" borderId="1" xfId="21" applyFont="1" applyFill="1" applyBorder="1" applyAlignment="1" applyProtection="1">
      <alignment horizontal="center" vertical="center" wrapText="1"/>
      <protection/>
    </xf>
    <xf numFmtId="0" fontId="23" fillId="2" borderId="2" xfId="21" applyFont="1" applyFill="1" applyBorder="1" applyAlignment="1" applyProtection="1">
      <alignment horizontal="center" vertical="center" wrapText="1"/>
      <protection/>
    </xf>
    <xf numFmtId="0" fontId="23" fillId="2" borderId="3" xfId="21" applyFont="1" applyFill="1" applyBorder="1" applyAlignment="1" applyProtection="1">
      <alignment horizontal="center" vertical="center" wrapText="1"/>
      <protection/>
    </xf>
    <xf numFmtId="0" fontId="11" fillId="0" borderId="0" xfId="20" applyFont="1" applyFill="1" applyBorder="1">
      <alignment/>
      <protection/>
    </xf>
    <xf numFmtId="0" fontId="21" fillId="0" borderId="0" xfId="20" applyFont="1" applyFill="1" applyBorder="1" applyAlignment="1">
      <alignment vertical="center"/>
      <protection/>
    </xf>
    <xf numFmtId="0" fontId="21" fillId="0" borderId="0" xfId="20" applyFont="1" applyBorder="1">
      <alignment/>
      <protection/>
    </xf>
    <xf numFmtId="0" fontId="17" fillId="0" borderId="0" xfId="20" applyFont="1" applyFill="1" applyBorder="1" applyAlignment="1">
      <alignment horizontal="center"/>
      <protection/>
    </xf>
    <xf numFmtId="0" fontId="17" fillId="0" borderId="0" xfId="20" applyFont="1" applyBorder="1" applyAlignment="1">
      <alignment horizontal="center"/>
      <protection/>
    </xf>
    <xf numFmtId="177" fontId="17" fillId="3" borderId="0" xfId="22" applyFont="1" applyFill="1" applyBorder="1"/>
    <xf numFmtId="3" fontId="17" fillId="3" borderId="4" xfId="23" applyNumberFormat="1" applyFont="1" applyFill="1" applyBorder="1">
      <alignment/>
      <protection/>
    </xf>
    <xf numFmtId="3" fontId="17" fillId="3" borderId="0" xfId="23" applyNumberFormat="1" applyFont="1" applyFill="1" applyBorder="1">
      <alignment/>
      <protection/>
    </xf>
    <xf numFmtId="3" fontId="17" fillId="3" borderId="5" xfId="23" applyNumberFormat="1" applyFont="1" applyFill="1" applyBorder="1">
      <alignment/>
      <protection/>
    </xf>
    <xf numFmtId="0" fontId="21" fillId="0" borderId="0" xfId="20" applyFont="1" applyFill="1" applyBorder="1">
      <alignment/>
      <protection/>
    </xf>
    <xf numFmtId="0" fontId="19" fillId="0" borderId="0" xfId="20" applyFont="1" applyBorder="1" applyAlignment="1">
      <alignment vertical="center"/>
      <protection/>
    </xf>
    <xf numFmtId="49" fontId="13" fillId="0" borderId="6" xfId="22" applyNumberFormat="1" applyFont="1" applyFill="1" applyBorder="1" applyAlignment="1">
      <alignment horizontal="center" vertical="center"/>
    </xf>
    <xf numFmtId="177" fontId="13" fillId="0" borderId="7" xfId="22" applyFont="1" applyFill="1" applyBorder="1" applyAlignment="1">
      <alignment vertical="center"/>
    </xf>
    <xf numFmtId="3" fontId="20" fillId="0" borderId="8" xfId="20" applyNumberFormat="1" applyFont="1" applyFill="1" applyBorder="1" applyAlignment="1">
      <alignment vertical="center"/>
      <protection/>
    </xf>
    <xf numFmtId="3" fontId="20" fillId="0" borderId="6" xfId="20" applyNumberFormat="1" applyFont="1" applyFill="1" applyBorder="1" applyAlignment="1">
      <alignment vertical="center"/>
      <protection/>
    </xf>
    <xf numFmtId="0" fontId="11" fillId="0" borderId="0" xfId="20" applyFont="1" applyFill="1" applyBorder="1" applyAlignment="1">
      <alignment vertical="center"/>
      <protection/>
    </xf>
    <xf numFmtId="0" fontId="19" fillId="0" borderId="0" xfId="20" applyFont="1" applyFill="1" applyBorder="1" applyAlignment="1">
      <alignment vertical="center"/>
      <protection/>
    </xf>
    <xf numFmtId="0" fontId="19" fillId="0" borderId="0" xfId="20" applyFont="1" applyBorder="1">
      <alignment/>
      <protection/>
    </xf>
    <xf numFmtId="49" fontId="13" fillId="0" borderId="6" xfId="22" applyNumberFormat="1" applyFont="1" applyFill="1" applyBorder="1" applyAlignment="1">
      <alignment horizontal="center"/>
    </xf>
    <xf numFmtId="177" fontId="13" fillId="0" borderId="7" xfId="22" applyFont="1" applyFill="1" applyBorder="1"/>
    <xf numFmtId="3" fontId="13" fillId="0" borderId="8" xfId="20" applyNumberFormat="1" applyFont="1" applyFill="1" applyBorder="1">
      <alignment/>
      <protection/>
    </xf>
    <xf numFmtId="3" fontId="13" fillId="0" borderId="6" xfId="20" applyNumberFormat="1" applyFont="1" applyFill="1" applyBorder="1">
      <alignment/>
      <protection/>
    </xf>
    <xf numFmtId="3" fontId="13" fillId="0" borderId="9" xfId="20" applyNumberFormat="1" applyFont="1" applyFill="1" applyBorder="1">
      <alignment/>
      <protection/>
    </xf>
    <xf numFmtId="0" fontId="18" fillId="0" borderId="0" xfId="20" applyFont="1" applyFill="1" applyBorder="1">
      <alignment/>
      <protection/>
    </xf>
    <xf numFmtId="0" fontId="19" fillId="0" borderId="0" xfId="20" applyFont="1" applyFill="1" applyBorder="1">
      <alignment/>
      <protection/>
    </xf>
    <xf numFmtId="0" fontId="11" fillId="0" borderId="0" xfId="20" applyFont="1" applyBorder="1">
      <alignment/>
      <protection/>
    </xf>
    <xf numFmtId="49" fontId="9" fillId="0" borderId="6" xfId="22" applyNumberFormat="1" applyFont="1" applyFill="1" applyBorder="1" applyAlignment="1">
      <alignment horizontal="center"/>
    </xf>
    <xf numFmtId="177" fontId="9" fillId="0" borderId="7" xfId="22" applyFont="1" applyFill="1" applyBorder="1"/>
    <xf numFmtId="3" fontId="8" fillId="0" borderId="8" xfId="20" applyNumberFormat="1" applyFont="1" applyFill="1" applyBorder="1">
      <alignment/>
      <protection/>
    </xf>
    <xf numFmtId="0" fontId="18" fillId="0" borderId="0" xfId="20" applyFont="1" applyBorder="1">
      <alignment/>
      <protection/>
    </xf>
    <xf numFmtId="49" fontId="7" fillId="0" borderId="6" xfId="22" applyNumberFormat="1" applyFont="1" applyFill="1" applyBorder="1" applyAlignment="1">
      <alignment horizontal="center"/>
    </xf>
    <xf numFmtId="3" fontId="19" fillId="0" borderId="0" xfId="20" applyNumberFormat="1" applyFont="1" applyFill="1" applyBorder="1">
      <alignment/>
      <protection/>
    </xf>
    <xf numFmtId="177" fontId="9" fillId="0" borderId="7" xfId="22" applyFont="1" applyFill="1" applyBorder="1" applyAlignment="1">
      <alignment horizontal="left"/>
    </xf>
    <xf numFmtId="0" fontId="18" fillId="0" borderId="0" xfId="20" applyFont="1" applyBorder="1" applyAlignment="1">
      <alignment vertical="center"/>
      <protection/>
    </xf>
    <xf numFmtId="49" fontId="7" fillId="0" borderId="6" xfId="22" applyNumberFormat="1" applyFont="1" applyFill="1" applyBorder="1" applyAlignment="1">
      <alignment horizontal="center" vertical="center"/>
    </xf>
    <xf numFmtId="177" fontId="13" fillId="0" borderId="7" xfId="22" applyFont="1" applyFill="1" applyBorder="1" applyAlignment="1">
      <alignment vertical="center" wrapText="1"/>
    </xf>
    <xf numFmtId="3" fontId="13" fillId="0" borderId="8" xfId="20" applyNumberFormat="1" applyFont="1" applyFill="1" applyBorder="1" applyAlignment="1">
      <alignment vertical="center"/>
      <protection/>
    </xf>
    <xf numFmtId="3" fontId="13" fillId="0" borderId="6" xfId="20" applyNumberFormat="1" applyFont="1" applyFill="1" applyBorder="1" applyAlignment="1">
      <alignment vertical="center"/>
      <protection/>
    </xf>
    <xf numFmtId="3" fontId="13" fillId="0" borderId="9" xfId="20" applyNumberFormat="1" applyFont="1" applyFill="1" applyBorder="1" applyAlignment="1">
      <alignment vertical="center"/>
      <protection/>
    </xf>
    <xf numFmtId="0" fontId="18" fillId="0" borderId="0" xfId="20" applyFont="1" applyFill="1" applyBorder="1" applyAlignment="1">
      <alignment vertical="center"/>
      <protection/>
    </xf>
    <xf numFmtId="3" fontId="9" fillId="0" borderId="8" xfId="20" applyNumberFormat="1" applyFont="1" applyFill="1" applyBorder="1">
      <alignment/>
      <protection/>
    </xf>
    <xf numFmtId="3" fontId="17" fillId="0" borderId="9" xfId="20" applyNumberFormat="1" applyFont="1" applyFill="1" applyBorder="1">
      <alignment/>
      <protection/>
    </xf>
    <xf numFmtId="0" fontId="16" fillId="0" borderId="0" xfId="20" applyFont="1" applyBorder="1">
      <alignment/>
      <protection/>
    </xf>
    <xf numFmtId="0" fontId="16" fillId="0" borderId="0" xfId="20" applyFont="1" applyFill="1" applyBorder="1">
      <alignment/>
      <protection/>
    </xf>
    <xf numFmtId="3" fontId="9" fillId="0" borderId="6" xfId="20" applyNumberFormat="1" applyFont="1" applyFill="1" applyBorder="1">
      <alignment/>
      <protection/>
    </xf>
    <xf numFmtId="0" fontId="15" fillId="0" borderId="0" xfId="20" applyFont="1" applyBorder="1">
      <alignment/>
      <protection/>
    </xf>
    <xf numFmtId="49" fontId="7" fillId="0" borderId="6" xfId="22" applyNumberFormat="1" applyFont="1" applyFill="1" applyBorder="1" applyAlignment="1">
      <alignment horizontal="center" vertical="center" wrapText="1"/>
    </xf>
    <xf numFmtId="177" fontId="7" fillId="0" borderId="7" xfId="22" applyFont="1" applyFill="1" applyBorder="1" applyAlignment="1">
      <alignment horizontal="left" vertical="center" wrapText="1" indent="1"/>
    </xf>
    <xf numFmtId="3" fontId="7" fillId="0" borderId="10" xfId="20" applyNumberFormat="1" applyFont="1" applyFill="1" applyBorder="1">
      <alignment/>
      <protection/>
    </xf>
    <xf numFmtId="3" fontId="7" fillId="0" borderId="11" xfId="20" applyNumberFormat="1" applyFont="1" applyFill="1" applyBorder="1">
      <alignment/>
      <protection/>
    </xf>
    <xf numFmtId="3" fontId="7" fillId="0" borderId="12" xfId="20" applyNumberFormat="1" applyFont="1" applyFill="1" applyBorder="1">
      <alignment/>
      <protection/>
    </xf>
    <xf numFmtId="0" fontId="15" fillId="0" borderId="0" xfId="20" applyFont="1" applyFill="1" applyBorder="1">
      <alignment/>
      <protection/>
    </xf>
    <xf numFmtId="0" fontId="10" fillId="0" borderId="0" xfId="20" applyFont="1" applyFill="1" applyBorder="1">
      <alignment/>
      <protection/>
    </xf>
    <xf numFmtId="3" fontId="8" fillId="0" borderId="6" xfId="20" applyNumberFormat="1" applyFont="1" applyFill="1" applyBorder="1">
      <alignment/>
      <protection/>
    </xf>
    <xf numFmtId="3" fontId="5" fillId="0" borderId="9" xfId="20" applyNumberFormat="1" applyFont="1" applyFill="1" applyBorder="1">
      <alignment/>
      <protection/>
    </xf>
    <xf numFmtId="0" fontId="10" fillId="0" borderId="0" xfId="20" applyFont="1" applyBorder="1">
      <alignment/>
      <protection/>
    </xf>
    <xf numFmtId="177" fontId="13" fillId="0" borderId="7" xfId="22" applyFont="1" applyFill="1" applyBorder="1" applyAlignment="1">
      <alignment horizontal="left" vertical="center" wrapText="1" indent="1"/>
    </xf>
    <xf numFmtId="3" fontId="7" fillId="0" borderId="8" xfId="20" applyNumberFormat="1" applyFont="1" applyFill="1" applyBorder="1">
      <alignment/>
      <protection/>
    </xf>
    <xf numFmtId="3" fontId="7" fillId="0" borderId="6" xfId="20" applyNumberFormat="1" applyFont="1" applyFill="1" applyBorder="1">
      <alignment/>
      <protection/>
    </xf>
    <xf numFmtId="177" fontId="7" fillId="0" borderId="7" xfId="22" applyFont="1" applyFill="1" applyBorder="1"/>
    <xf numFmtId="0" fontId="14" fillId="0" borderId="0" xfId="20" applyFont="1" applyBorder="1">
      <alignment/>
      <protection/>
    </xf>
    <xf numFmtId="0" fontId="14" fillId="0" borderId="0" xfId="20" applyFont="1" applyFill="1" applyBorder="1">
      <alignment/>
      <protection/>
    </xf>
    <xf numFmtId="177" fontId="13" fillId="0" borderId="7" xfId="22" applyFont="1" applyFill="1" applyBorder="1" applyAlignment="1">
      <alignment horizontal="left" vertical="center" wrapText="1"/>
    </xf>
    <xf numFmtId="49" fontId="13" fillId="0" borderId="0" xfId="22" applyNumberFormat="1" applyFont="1" applyFill="1" applyBorder="1" applyAlignment="1">
      <alignment horizontal="center"/>
    </xf>
    <xf numFmtId="177" fontId="13" fillId="0" borderId="0" xfId="22" applyFont="1" applyFill="1" applyBorder="1"/>
    <xf numFmtId="3" fontId="13" fillId="0" borderId="4" xfId="20" applyNumberFormat="1" applyFont="1" applyFill="1" applyBorder="1">
      <alignment/>
      <protection/>
    </xf>
    <xf numFmtId="3" fontId="13" fillId="0" borderId="0" xfId="20" applyNumberFormat="1" applyFont="1" applyFill="1" applyBorder="1">
      <alignment/>
      <protection/>
    </xf>
    <xf numFmtId="177" fontId="9" fillId="0" borderId="7" xfId="22" applyFont="1" applyFill="1" applyBorder="1" applyAlignment="1">
      <alignment horizontal="left" indent="1"/>
    </xf>
    <xf numFmtId="3" fontId="5" fillId="0" borderId="12" xfId="20" applyNumberFormat="1" applyFont="1" applyFill="1" applyBorder="1">
      <alignment/>
      <protection/>
    </xf>
    <xf numFmtId="177" fontId="9" fillId="0" borderId="7" xfId="22" applyFont="1" applyFill="1" applyBorder="1" applyAlignment="1">
      <alignment horizontal="left" indent="2"/>
    </xf>
    <xf numFmtId="0" fontId="12" fillId="0" borderId="0" xfId="20" applyFont="1" applyFill="1" applyBorder="1">
      <alignment/>
      <protection/>
    </xf>
    <xf numFmtId="0" fontId="12" fillId="0" borderId="0" xfId="20" applyFont="1" applyBorder="1">
      <alignment/>
      <protection/>
    </xf>
    <xf numFmtId="177" fontId="7" fillId="0" borderId="7" xfId="22" applyFont="1" applyFill="1" applyBorder="1" applyAlignment="1">
      <alignment horizontal="left" indent="2"/>
    </xf>
    <xf numFmtId="0" fontId="11" fillId="4" borderId="0" xfId="20" applyFont="1" applyFill="1" applyBorder="1">
      <alignment/>
      <protection/>
    </xf>
    <xf numFmtId="3" fontId="11" fillId="0" borderId="0" xfId="20" applyNumberFormat="1" applyFont="1" applyFill="1" applyBorder="1">
      <alignment/>
      <protection/>
    </xf>
    <xf numFmtId="3" fontId="7" fillId="0" borderId="9" xfId="20" applyNumberFormat="1" applyFont="1" applyFill="1" applyBorder="1">
      <alignment/>
      <protection/>
    </xf>
    <xf numFmtId="4" fontId="11" fillId="0" borderId="0" xfId="20" applyNumberFormat="1" applyFont="1" applyFill="1" applyBorder="1">
      <alignment/>
      <protection/>
    </xf>
    <xf numFmtId="177" fontId="7" fillId="0" borderId="7" xfId="22" applyFont="1" applyFill="1" applyBorder="1" applyAlignment="1">
      <alignment horizontal="left" vertical="top" indent="2"/>
    </xf>
    <xf numFmtId="177" fontId="9" fillId="0" borderId="7" xfId="22" applyFont="1" applyFill="1" applyBorder="1" applyAlignment="1">
      <alignment horizontal="left" vertical="top" indent="2"/>
    </xf>
    <xf numFmtId="49" fontId="10" fillId="0" borderId="6" xfId="22" applyNumberFormat="1" applyFont="1" applyFill="1" applyBorder="1" applyAlignment="1">
      <alignment horizontal="center" vertical="top"/>
    </xf>
    <xf numFmtId="49" fontId="9" fillId="0" borderId="6" xfId="22" applyNumberFormat="1" applyFont="1" applyFill="1" applyBorder="1" applyAlignment="1">
      <alignment horizontal="center" vertical="top"/>
    </xf>
    <xf numFmtId="3" fontId="8" fillId="0" borderId="9" xfId="20" applyNumberFormat="1" applyFont="1" applyFill="1" applyBorder="1">
      <alignment/>
      <protection/>
    </xf>
    <xf numFmtId="3" fontId="8" fillId="0" borderId="13" xfId="20" applyNumberFormat="1" applyFont="1" applyFill="1" applyBorder="1">
      <alignment/>
      <protection/>
    </xf>
    <xf numFmtId="49" fontId="7" fillId="0" borderId="6" xfId="22" applyNumberFormat="1" applyFont="1" applyFill="1" applyBorder="1" applyAlignment="1">
      <alignment horizontal="center" vertical="top"/>
    </xf>
    <xf numFmtId="177" fontId="7" fillId="0" borderId="7" xfId="22" applyFont="1" applyFill="1" applyBorder="1" applyAlignment="1">
      <alignment horizontal="left" vertical="center" indent="2"/>
    </xf>
    <xf numFmtId="3" fontId="7" fillId="0" borderId="8" xfId="20" applyNumberFormat="1" applyFont="1" applyFill="1" applyBorder="1" applyAlignment="1">
      <alignment vertical="center"/>
      <protection/>
    </xf>
    <xf numFmtId="3" fontId="7" fillId="0" borderId="6" xfId="20" applyNumberFormat="1" applyFont="1" applyFill="1" applyBorder="1" applyAlignment="1">
      <alignment vertical="center"/>
      <protection/>
    </xf>
    <xf numFmtId="3" fontId="7" fillId="0" borderId="9" xfId="20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 applyProtection="1">
      <alignment vertical="top"/>
      <protection/>
    </xf>
    <xf numFmtId="0" fontId="6" fillId="0" borderId="0" xfId="0" applyFont="1" applyBorder="1"/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ill="1" applyBorder="1"/>
    <xf numFmtId="0" fontId="4" fillId="0" borderId="0" xfId="0" applyBorder="1"/>
    <xf numFmtId="177" fontId="1" fillId="0" borderId="0" xfId="24" applyFont="1" applyFill="1" applyBorder="1"/>
    <xf numFmtId="0" fontId="3" fillId="3" borderId="0" xfId="20" applyFont="1" applyFill="1" applyBorder="1">
      <alignment/>
      <protection/>
    </xf>
    <xf numFmtId="0" fontId="2" fillId="0" borderId="0" xfId="20" applyFont="1" applyBorder="1">
      <alignment/>
      <protection/>
    </xf>
    <xf numFmtId="0" fontId="4" fillId="0" borderId="0" xfId="0" applyFill="1"/>
    <xf numFmtId="0" fontId="4" fillId="0" borderId="0" xfId="0"/>
    <xf numFmtId="177" fontId="1" fillId="0" borderId="0" xfId="24" applyFont="1" applyFill="1"/>
    <xf numFmtId="0" fontId="3" fillId="3" borderId="0" xfId="20" applyFont="1" applyFill="1">
      <alignment/>
      <protection/>
    </xf>
    <xf numFmtId="0" fontId="2" fillId="0" borderId="0" xfId="20" applyFont="1" applyFill="1" applyBorder="1">
      <alignment/>
      <protection/>
    </xf>
    <xf numFmtId="0" fontId="1" fillId="3" borderId="0" xfId="20" applyFont="1" applyFill="1">
      <alignment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drawings/_rels/vmlDrawing1.v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876300</xdr:colOff>
      <xdr:row>203</xdr:row>
      <xdr:rowOff>57150</xdr:rowOff>
    </xdr:from>
    <xdr:ext cx="3095625" cy="571500"/>
    <xdr:sp>
      <xdr:nvSpPr>
        <xdr:cNvPr id="1" name="7 CuadroTexto"/>
        <xdr:cNvSpPr txBox="1"/>
      </xdr:nvSpPr>
      <xdr:spPr>
        <a:xfrm>
          <a:off x="876300" y="31880175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María de Lourdes Arteaga Reyna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Secretaria de Finanzas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2</xdr:col>
      <xdr:colOff>4114800</xdr:colOff>
      <xdr:row>203</xdr:row>
      <xdr:rowOff>57150</xdr:rowOff>
    </xdr:from>
    <xdr:ext cx="3095625" cy="571500"/>
    <xdr:sp>
      <xdr:nvSpPr>
        <xdr:cNvPr id="2" name="7 CuadroTexto"/>
        <xdr:cNvSpPr txBox="1"/>
      </xdr:nvSpPr>
      <xdr:spPr>
        <a:xfrm>
          <a:off x="6124575" y="31880175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Ma. Concepción Villarreal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Rodriguez</a:t>
          </a:r>
          <a:endParaRPr lang="es-MX" sz="1000" b="0" i="0">
            <a:solidFill>
              <a:srgbClr val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Directora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de Contabilidad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03a77be-21cb-453a-a1b8-1907d960c909}">
  <dimension ref="A1:AC212"/>
  <sheetViews>
    <sheetView showGridLines="0" workbookViewId="0" topLeftCell="A67">
      <selection pane="topLeft" activeCell="C199" sqref="C199"/>
    </sheetView>
  </sheetViews>
  <sheetFormatPr defaultColWidth="11.424285714285714" defaultRowHeight="12" customHeight="1"/>
  <cols>
    <col min="1" max="1" width="14.428571428571429" style="101" customWidth="1"/>
    <col min="2" max="2" width="15.714285714285714" style="102" customWidth="1"/>
    <col min="3" max="3" width="77.71428571428571" style="102" customWidth="1"/>
    <col min="4" max="6" width="14.571428571428571" style="102" customWidth="1"/>
    <col min="7" max="7" width="17.285714285714285" style="102" bestFit="1" customWidth="1"/>
    <col min="8" max="8" width="14.428571428571429" style="101" bestFit="1" customWidth="1"/>
    <col min="9" max="9" width="0" style="101" hidden="1" customWidth="1"/>
    <col min="10" max="10" width="15.857142857142858" style="101" bestFit="1" customWidth="1"/>
    <col min="11" max="29" width="11.428571428571429" style="101"/>
    <col min="30" max="16384" width="11.428571428571429" style="102" customWidth="1"/>
  </cols>
  <sheetData>
    <row r="1" spans="1:29" s="1" customFormat="1" ht="25.5" customHeight="1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7" customFormat="1" ht="5.1" customHeight="1">
      <c r="A2" s="8"/>
      <c r="B2" s="9"/>
      <c r="C2" s="10"/>
      <c r="D2" s="11"/>
      <c r="E2" s="12"/>
      <c r="F2" s="12"/>
      <c r="G2" s="13"/>
      <c r="H2" s="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s="15" customFormat="1" ht="15.75" customHeight="1">
      <c r="A3" s="16"/>
      <c r="B3" s="16"/>
      <c r="C3" s="17" t="s">
        <v>7</v>
      </c>
      <c r="D3" s="18">
        <f t="shared" si="0" ref="D3:F3">D4+D7+D9+D12+D14+D19</f>
        <v>591716373</v>
      </c>
      <c r="E3" s="19">
        <f t="shared" si="0"/>
        <v>469776376</v>
      </c>
      <c r="F3" s="19">
        <f t="shared" si="0"/>
        <v>419344331</v>
      </c>
      <c r="G3" s="19">
        <f t="shared" si="1" ref="G3:G34">SUM(D3:F3)</f>
        <v>1480837080</v>
      </c>
      <c r="H3" s="2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s="22" customFormat="1" ht="12" customHeight="1">
      <c r="A4" s="23"/>
      <c r="B4" s="23"/>
      <c r="C4" s="24" t="s">
        <v>8</v>
      </c>
      <c r="D4" s="25">
        <f t="shared" si="2" ref="D4:F4">SUM(D5:D6)</f>
        <v>21579040</v>
      </c>
      <c r="E4" s="26">
        <f t="shared" si="2"/>
        <v>28044128</v>
      </c>
      <c r="F4" s="26">
        <f t="shared" si="2"/>
        <v>25578028</v>
      </c>
      <c r="G4" s="27">
        <f t="shared" si="1"/>
        <v>75201196</v>
      </c>
      <c r="H4" s="28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s="30" customFormat="1" ht="12" customHeight="1">
      <c r="A5" s="31" t="s">
        <v>9</v>
      </c>
      <c r="B5" s="31" t="s">
        <v>10</v>
      </c>
      <c r="C5" s="32" t="s">
        <v>11</v>
      </c>
      <c r="D5" s="33">
        <v>2841335</v>
      </c>
      <c r="E5" s="33">
        <v>2505482</v>
      </c>
      <c r="F5" s="33">
        <v>2657709</v>
      </c>
      <c r="G5" s="33">
        <f t="shared" si="1"/>
        <v>8004526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30" customFormat="1" ht="12" customHeight="1">
      <c r="A6" s="31" t="s">
        <v>9</v>
      </c>
      <c r="B6" s="31" t="s">
        <v>12</v>
      </c>
      <c r="C6" s="32" t="s">
        <v>13</v>
      </c>
      <c r="D6" s="33">
        <v>18737705</v>
      </c>
      <c r="E6" s="33">
        <v>25538646</v>
      </c>
      <c r="F6" s="33">
        <v>22920319</v>
      </c>
      <c r="G6" s="33">
        <f t="shared" si="1"/>
        <v>67196670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22" customFormat="1" ht="12" customHeight="1">
      <c r="A7" s="31"/>
      <c r="B7" s="23"/>
      <c r="C7" s="24" t="s">
        <v>14</v>
      </c>
      <c r="D7" s="25">
        <f t="shared" si="3" ref="D7:F7">SUM(D8:D8)</f>
        <v>6788941</v>
      </c>
      <c r="E7" s="26">
        <f t="shared" si="3"/>
        <v>6831255</v>
      </c>
      <c r="F7" s="26">
        <f t="shared" si="3"/>
        <v>7636494</v>
      </c>
      <c r="G7" s="27">
        <f t="shared" si="1"/>
        <v>21256690</v>
      </c>
      <c r="H7" s="2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s="30" customFormat="1" ht="12" customHeight="1">
      <c r="A8" s="31" t="s">
        <v>9</v>
      </c>
      <c r="B8" s="31" t="s">
        <v>15</v>
      </c>
      <c r="C8" s="32" t="s">
        <v>16</v>
      </c>
      <c r="D8" s="33">
        <v>6788941</v>
      </c>
      <c r="E8" s="33">
        <v>6831255</v>
      </c>
      <c r="F8" s="33">
        <v>7636494</v>
      </c>
      <c r="G8" s="33">
        <f t="shared" si="1"/>
        <v>21256690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34" customFormat="1" ht="12" customHeight="1">
      <c r="A9" s="31"/>
      <c r="B9" s="35"/>
      <c r="C9" s="24" t="s">
        <v>17</v>
      </c>
      <c r="D9" s="25">
        <f t="shared" si="4" ref="D9:F9">D10+D11</f>
        <v>15495397</v>
      </c>
      <c r="E9" s="26">
        <f t="shared" si="4"/>
        <v>7924192</v>
      </c>
      <c r="F9" s="26">
        <f t="shared" si="4"/>
        <v>8273323</v>
      </c>
      <c r="G9" s="27">
        <f t="shared" si="1"/>
        <v>31692912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s="30" customFormat="1" ht="12" customHeight="1">
      <c r="A10" s="31" t="s">
        <v>9</v>
      </c>
      <c r="B10" s="31" t="s">
        <v>18</v>
      </c>
      <c r="C10" s="32" t="s">
        <v>19</v>
      </c>
      <c r="D10" s="33">
        <v>2393674</v>
      </c>
      <c r="E10" s="33">
        <v>2063304</v>
      </c>
      <c r="F10" s="33">
        <v>2052742</v>
      </c>
      <c r="G10" s="33">
        <f t="shared" si="1"/>
        <v>6509720</v>
      </c>
      <c r="H10" s="5"/>
      <c r="I10" s="5"/>
      <c r="J10" s="3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30" customFormat="1" ht="12" customHeight="1">
      <c r="A11" s="31" t="s">
        <v>9</v>
      </c>
      <c r="B11" s="31">
        <v>1320001</v>
      </c>
      <c r="C11" s="32" t="s">
        <v>20</v>
      </c>
      <c r="D11" s="33">
        <v>13101723</v>
      </c>
      <c r="E11" s="33">
        <v>5860888</v>
      </c>
      <c r="F11" s="33">
        <v>6220581</v>
      </c>
      <c r="G11" s="33">
        <f t="shared" si="1"/>
        <v>25183192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22" customFormat="1" ht="12" customHeight="1">
      <c r="A12" s="31"/>
      <c r="B12" s="23"/>
      <c r="C12" s="24" t="s">
        <v>21</v>
      </c>
      <c r="D12" s="25">
        <f t="shared" si="5" ref="D12:F12">D13</f>
        <v>545650077</v>
      </c>
      <c r="E12" s="26">
        <f t="shared" si="5"/>
        <v>424707336</v>
      </c>
      <c r="F12" s="26">
        <f t="shared" si="5"/>
        <v>374834412</v>
      </c>
      <c r="G12" s="27">
        <f t="shared" si="1"/>
        <v>1345191825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s="30" customFormat="1" ht="12" customHeight="1">
      <c r="A13" s="31" t="s">
        <v>9</v>
      </c>
      <c r="B13" s="31" t="s">
        <v>22</v>
      </c>
      <c r="C13" s="32" t="s">
        <v>23</v>
      </c>
      <c r="D13" s="33">
        <v>545650077</v>
      </c>
      <c r="E13" s="33">
        <v>424707336</v>
      </c>
      <c r="F13" s="33">
        <v>374834412</v>
      </c>
      <c r="G13" s="33">
        <f t="shared" si="1"/>
        <v>1345191825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22" customFormat="1" ht="12" customHeight="1">
      <c r="A14" s="31"/>
      <c r="B14" s="23"/>
      <c r="C14" s="24" t="s">
        <v>24</v>
      </c>
      <c r="D14" s="25">
        <f t="shared" si="6" ref="D14:F14">SUM(D15:D18)</f>
        <v>1944457</v>
      </c>
      <c r="E14" s="26">
        <f t="shared" si="6"/>
        <v>1864858</v>
      </c>
      <c r="F14" s="26">
        <f t="shared" si="6"/>
        <v>2566890</v>
      </c>
      <c r="G14" s="27">
        <f t="shared" si="1"/>
        <v>6376205</v>
      </c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s="30" customFormat="1" ht="12" customHeight="1">
      <c r="A15" s="31" t="s">
        <v>9</v>
      </c>
      <c r="B15" s="31" t="s">
        <v>25</v>
      </c>
      <c r="C15" s="37" t="s">
        <v>26</v>
      </c>
      <c r="D15" s="33">
        <v>1660305</v>
      </c>
      <c r="E15" s="33">
        <v>1521527</v>
      </c>
      <c r="F15" s="33">
        <v>2061591</v>
      </c>
      <c r="G15" s="33">
        <f t="shared" si="1"/>
        <v>5243423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30" customFormat="1" ht="12" customHeight="1">
      <c r="A16" s="31" t="s">
        <v>9</v>
      </c>
      <c r="B16" s="31" t="s">
        <v>27</v>
      </c>
      <c r="C16" s="37" t="s">
        <v>28</v>
      </c>
      <c r="D16" s="33">
        <v>218477</v>
      </c>
      <c r="E16" s="33">
        <v>258517</v>
      </c>
      <c r="F16" s="33">
        <v>373506</v>
      </c>
      <c r="G16" s="33">
        <f t="shared" si="1"/>
        <v>850500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30" customFormat="1" ht="12" customHeight="1">
      <c r="A17" s="31" t="s">
        <v>9</v>
      </c>
      <c r="B17" s="31" t="s">
        <v>29</v>
      </c>
      <c r="C17" s="37" t="s">
        <v>30</v>
      </c>
      <c r="D17" s="33">
        <v>179</v>
      </c>
      <c r="E17" s="33">
        <v>192</v>
      </c>
      <c r="F17" s="33">
        <v>192</v>
      </c>
      <c r="G17" s="33">
        <f t="shared" si="1"/>
        <v>563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30" customFormat="1" ht="12" customHeight="1">
      <c r="A18" s="31" t="s">
        <v>9</v>
      </c>
      <c r="B18" s="31" t="s">
        <v>31</v>
      </c>
      <c r="C18" s="37" t="s">
        <v>32</v>
      </c>
      <c r="D18" s="33">
        <v>65496</v>
      </c>
      <c r="E18" s="33">
        <v>84622</v>
      </c>
      <c r="F18" s="33">
        <v>131601</v>
      </c>
      <c r="G18" s="33">
        <f t="shared" si="1"/>
        <v>281719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38" customFormat="1" ht="26.25" customHeight="1">
      <c r="A19" s="39"/>
      <c r="B19" s="39"/>
      <c r="C19" s="40" t="s">
        <v>33</v>
      </c>
      <c r="D19" s="41">
        <f t="shared" si="7" ref="D19:F19">SUM(D20)</f>
        <v>258461</v>
      </c>
      <c r="E19" s="42">
        <f t="shared" si="7"/>
        <v>404607</v>
      </c>
      <c r="F19" s="42">
        <f t="shared" si="7"/>
        <v>455184</v>
      </c>
      <c r="G19" s="43">
        <f t="shared" si="1"/>
        <v>1118252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1:29" s="30" customFormat="1" ht="12" customHeight="1">
      <c r="A20" s="31" t="s">
        <v>9</v>
      </c>
      <c r="B20" s="31">
        <v>1910002</v>
      </c>
      <c r="C20" s="37" t="s">
        <v>34</v>
      </c>
      <c r="D20" s="33">
        <v>258461</v>
      </c>
      <c r="E20" s="33">
        <v>404607</v>
      </c>
      <c r="F20" s="33">
        <v>455184</v>
      </c>
      <c r="G20" s="33">
        <f t="shared" si="1"/>
        <v>1118252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15" customFormat="1" ht="15" customHeight="1">
      <c r="A21" s="16"/>
      <c r="B21" s="16"/>
      <c r="C21" s="17" t="s">
        <v>35</v>
      </c>
      <c r="D21" s="18">
        <f>SUM(D22+D38+D40)</f>
        <v>390065854</v>
      </c>
      <c r="E21" s="18">
        <f t="shared" si="8" ref="E21:F21">SUM(E22+E38+E40)</f>
        <v>328700529</v>
      </c>
      <c r="F21" s="18">
        <f t="shared" si="8"/>
        <v>365988316</v>
      </c>
      <c r="G21" s="18">
        <f t="shared" si="1"/>
        <v>1084754699</v>
      </c>
      <c r="H21" s="2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22" customFormat="1" ht="12" customHeight="1">
      <c r="A22" s="23"/>
      <c r="B22" s="23"/>
      <c r="C22" s="32" t="s">
        <v>36</v>
      </c>
      <c r="D22" s="45">
        <f>SUM(D23:D37)</f>
        <v>384835063</v>
      </c>
      <c r="E22" s="45">
        <f t="shared" si="9" ref="E22:F22">SUM(E23:E37)</f>
        <v>323083798</v>
      </c>
      <c r="F22" s="45">
        <f t="shared" si="9"/>
        <v>359222417</v>
      </c>
      <c r="G22" s="46">
        <f t="shared" si="1"/>
        <v>1067141278</v>
      </c>
      <c r="H22" s="28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30" customFormat="1" ht="12" customHeight="1">
      <c r="A23" s="31" t="s">
        <v>9</v>
      </c>
      <c r="B23" s="31" t="s">
        <v>37</v>
      </c>
      <c r="C23" s="32" t="s">
        <v>38</v>
      </c>
      <c r="D23" s="33">
        <v>4654111</v>
      </c>
      <c r="E23" s="33">
        <v>4151609</v>
      </c>
      <c r="F23" s="33">
        <v>2098789</v>
      </c>
      <c r="G23" s="33">
        <f t="shared" si="1"/>
        <v>10904509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30" customFormat="1" ht="12" customHeight="1">
      <c r="A24" s="31" t="s">
        <v>9</v>
      </c>
      <c r="B24" s="31" t="s">
        <v>39</v>
      </c>
      <c r="C24" s="32" t="s">
        <v>40</v>
      </c>
      <c r="D24" s="33">
        <v>9273918</v>
      </c>
      <c r="E24" s="33">
        <v>10800926</v>
      </c>
      <c r="F24" s="33">
        <v>11934073</v>
      </c>
      <c r="G24" s="33">
        <f t="shared" si="1"/>
        <v>32008917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30" customFormat="1" ht="12" customHeight="1">
      <c r="A25" s="31" t="s">
        <v>9</v>
      </c>
      <c r="B25" s="31" t="s">
        <v>41</v>
      </c>
      <c r="C25" s="32" t="s">
        <v>42</v>
      </c>
      <c r="D25" s="33">
        <v>31014983</v>
      </c>
      <c r="E25" s="33">
        <v>33259450</v>
      </c>
      <c r="F25" s="33">
        <v>38282947</v>
      </c>
      <c r="G25" s="33">
        <f t="shared" si="1"/>
        <v>102557380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30" customFormat="1" ht="12" customHeight="1">
      <c r="A26" s="31" t="s">
        <v>9</v>
      </c>
      <c r="B26" s="31" t="s">
        <v>43</v>
      </c>
      <c r="C26" s="32" t="s">
        <v>44</v>
      </c>
      <c r="D26" s="33">
        <v>433550</v>
      </c>
      <c r="E26" s="33">
        <v>898732</v>
      </c>
      <c r="F26" s="33">
        <v>581074</v>
      </c>
      <c r="G26" s="33">
        <f t="shared" si="1"/>
        <v>1913356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0" customFormat="1" ht="12" customHeight="1">
      <c r="A27" s="31" t="s">
        <v>9</v>
      </c>
      <c r="B27" s="31" t="s">
        <v>45</v>
      </c>
      <c r="C27" s="32" t="s">
        <v>46</v>
      </c>
      <c r="D27" s="33">
        <v>942822</v>
      </c>
      <c r="E27" s="33">
        <v>1678062</v>
      </c>
      <c r="F27" s="33">
        <v>2100657</v>
      </c>
      <c r="G27" s="33">
        <f t="shared" si="1"/>
        <v>4721541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30" customFormat="1" ht="12" customHeight="1">
      <c r="A28" s="31" t="s">
        <v>9</v>
      </c>
      <c r="B28" s="31" t="s">
        <v>47</v>
      </c>
      <c r="C28" s="32" t="s">
        <v>48</v>
      </c>
      <c r="D28" s="33">
        <v>142860</v>
      </c>
      <c r="E28" s="33">
        <v>183594</v>
      </c>
      <c r="F28" s="33">
        <v>220078</v>
      </c>
      <c r="G28" s="33">
        <f t="shared" si="1"/>
        <v>546532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s="30" customFormat="1" ht="12" customHeight="1">
      <c r="A29" s="31" t="s">
        <v>9</v>
      </c>
      <c r="B29" s="31" t="s">
        <v>49</v>
      </c>
      <c r="C29" s="32" t="s">
        <v>50</v>
      </c>
      <c r="D29" s="33">
        <v>233341231</v>
      </c>
      <c r="E29" s="33">
        <v>188705459</v>
      </c>
      <c r="F29" s="33">
        <v>204246046</v>
      </c>
      <c r="G29" s="33">
        <f t="shared" si="1"/>
        <v>626292736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7" s="5" customFormat="1" ht="12" customHeight="1">
      <c r="A30" s="31" t="s">
        <v>9</v>
      </c>
      <c r="B30" s="31" t="s">
        <v>51</v>
      </c>
      <c r="C30" s="32" t="s">
        <v>52</v>
      </c>
      <c r="D30" s="33">
        <v>575833</v>
      </c>
      <c r="E30" s="33">
        <v>952750</v>
      </c>
      <c r="F30" s="33">
        <v>1094386</v>
      </c>
      <c r="G30" s="33">
        <f t="shared" si="1"/>
        <v>2622969</v>
      </c>
    </row>
    <row r="31" spans="1:29" s="47" customFormat="1" ht="12" customHeight="1">
      <c r="A31" s="31" t="s">
        <v>9</v>
      </c>
      <c r="B31" s="31" t="s">
        <v>53</v>
      </c>
      <c r="C31" s="32" t="s">
        <v>54</v>
      </c>
      <c r="D31" s="33">
        <v>89620</v>
      </c>
      <c r="E31" s="33">
        <v>166028</v>
      </c>
      <c r="F31" s="33">
        <v>996888</v>
      </c>
      <c r="G31" s="33">
        <f t="shared" si="1"/>
        <v>1252536</v>
      </c>
      <c r="H31" s="5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</row>
    <row r="32" spans="1:29" s="47" customFormat="1" ht="12" customHeight="1">
      <c r="A32" s="31" t="s">
        <v>9</v>
      </c>
      <c r="B32" s="31">
        <v>4310101</v>
      </c>
      <c r="C32" s="32" t="s">
        <v>55</v>
      </c>
      <c r="D32" s="33"/>
      <c r="E32" s="33"/>
      <c r="F32" s="33"/>
      <c r="G32" s="33">
        <f t="shared" si="1"/>
        <v>0</v>
      </c>
      <c r="H32" s="5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</row>
    <row r="33" spans="1:29" s="30" customFormat="1" ht="12" customHeight="1">
      <c r="A33" s="31" t="s">
        <v>9</v>
      </c>
      <c r="B33" s="31" t="s">
        <v>56</v>
      </c>
      <c r="C33" s="32" t="s">
        <v>57</v>
      </c>
      <c r="D33" s="33">
        <v>62422650</v>
      </c>
      <c r="E33" s="33">
        <v>41469661</v>
      </c>
      <c r="F33" s="33">
        <v>70035981</v>
      </c>
      <c r="G33" s="33">
        <f t="shared" si="1"/>
        <v>173928292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7" s="5" customFormat="1" ht="12" customHeight="1">
      <c r="A34" s="31" t="s">
        <v>9</v>
      </c>
      <c r="B34" s="31">
        <v>4313001</v>
      </c>
      <c r="C34" s="32" t="s">
        <v>58</v>
      </c>
      <c r="D34" s="33">
        <v>37967439</v>
      </c>
      <c r="E34" s="33">
        <v>35993508</v>
      </c>
      <c r="F34" s="33">
        <v>23187152</v>
      </c>
      <c r="G34" s="33">
        <f t="shared" si="1"/>
        <v>97148099</v>
      </c>
    </row>
    <row r="35" spans="1:7" s="5" customFormat="1" ht="12" customHeight="1">
      <c r="A35" s="31" t="s">
        <v>9</v>
      </c>
      <c r="B35" s="31">
        <v>4314001</v>
      </c>
      <c r="C35" s="32" t="s">
        <v>59</v>
      </c>
      <c r="D35" s="33">
        <v>277822</v>
      </c>
      <c r="E35" s="33">
        <v>383306</v>
      </c>
      <c r="F35" s="33">
        <v>837114</v>
      </c>
      <c r="G35" s="33">
        <f t="shared" si="10" ref="G35:G66">SUM(D35:F35)</f>
        <v>1498242</v>
      </c>
    </row>
    <row r="36" spans="1:7" s="5" customFormat="1" ht="12" customHeight="1">
      <c r="A36" s="31" t="s">
        <v>9</v>
      </c>
      <c r="B36" s="31" t="s">
        <v>60</v>
      </c>
      <c r="C36" s="32" t="s">
        <v>61</v>
      </c>
      <c r="D36" s="33">
        <v>268318</v>
      </c>
      <c r="E36" s="33">
        <v>363172</v>
      </c>
      <c r="F36" s="33">
        <v>397715</v>
      </c>
      <c r="G36" s="33">
        <f t="shared" si="10"/>
        <v>1029205</v>
      </c>
    </row>
    <row r="37" spans="1:7" s="5" customFormat="1" ht="12" customHeight="1">
      <c r="A37" s="31" t="s">
        <v>9</v>
      </c>
      <c r="B37" s="31" t="s">
        <v>62</v>
      </c>
      <c r="C37" s="32" t="s">
        <v>63</v>
      </c>
      <c r="D37" s="45">
        <v>3429906</v>
      </c>
      <c r="E37" s="49">
        <v>4077541</v>
      </c>
      <c r="F37" s="49">
        <v>3209517</v>
      </c>
      <c r="G37" s="46">
        <f t="shared" si="10"/>
        <v>10716964</v>
      </c>
    </row>
    <row r="38" spans="1:7" s="28" customFormat="1" ht="12" customHeight="1">
      <c r="A38" s="35"/>
      <c r="B38" s="35"/>
      <c r="C38" s="24" t="s">
        <v>64</v>
      </c>
      <c r="D38" s="25">
        <f t="shared" si="11" ref="D38:F38">D39</f>
        <v>0</v>
      </c>
      <c r="E38" s="26">
        <f t="shared" si="11"/>
        <v>0</v>
      </c>
      <c r="F38" s="26">
        <f t="shared" si="11"/>
        <v>0</v>
      </c>
      <c r="G38" s="46">
        <f t="shared" si="10"/>
        <v>0</v>
      </c>
    </row>
    <row r="39" spans="1:7" s="5" customFormat="1" ht="12" customHeight="1">
      <c r="A39" s="31" t="s">
        <v>9</v>
      </c>
      <c r="B39" s="31">
        <v>4410001</v>
      </c>
      <c r="C39" s="32" t="s">
        <v>65</v>
      </c>
      <c r="D39" s="45">
        <v>0</v>
      </c>
      <c r="E39" s="49">
        <v>0</v>
      </c>
      <c r="F39" s="49">
        <v>0</v>
      </c>
      <c r="G39" s="46">
        <f t="shared" si="10"/>
        <v>0</v>
      </c>
    </row>
    <row r="40" spans="1:29" s="22" customFormat="1" ht="12" customHeight="1">
      <c r="A40" s="35"/>
      <c r="B40" s="23"/>
      <c r="C40" s="24" t="s">
        <v>66</v>
      </c>
      <c r="D40" s="45">
        <f t="shared" si="12" ref="D40:F40">SUM(D41:D44)</f>
        <v>5230791</v>
      </c>
      <c r="E40" s="45">
        <f t="shared" si="12"/>
        <v>5616731</v>
      </c>
      <c r="F40" s="45">
        <f t="shared" si="12"/>
        <v>6765899</v>
      </c>
      <c r="G40" s="45">
        <f t="shared" si="10"/>
        <v>17613421</v>
      </c>
      <c r="H40" s="28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s="30" customFormat="1" ht="12" customHeight="1">
      <c r="A41" s="31" t="s">
        <v>9</v>
      </c>
      <c r="B41" s="31" t="s">
        <v>67</v>
      </c>
      <c r="C41" s="32" t="s">
        <v>68</v>
      </c>
      <c r="D41" s="33">
        <v>4876170</v>
      </c>
      <c r="E41" s="33">
        <v>5033112</v>
      </c>
      <c r="F41" s="33">
        <v>5909264</v>
      </c>
      <c r="G41" s="33">
        <f t="shared" si="10"/>
        <v>15818546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30" customFormat="1" ht="12" customHeight="1">
      <c r="A42" s="31" t="s">
        <v>9</v>
      </c>
      <c r="B42" s="31" t="s">
        <v>69</v>
      </c>
      <c r="C42" s="32" t="s">
        <v>70</v>
      </c>
      <c r="D42" s="33">
        <v>289260</v>
      </c>
      <c r="E42" s="33">
        <v>517892</v>
      </c>
      <c r="F42" s="33">
        <v>663676</v>
      </c>
      <c r="G42" s="33">
        <f t="shared" si="10"/>
        <v>1470828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30" customFormat="1" ht="12" customHeight="1">
      <c r="A43" s="31" t="s">
        <v>9</v>
      </c>
      <c r="B43" s="31" t="s">
        <v>71</v>
      </c>
      <c r="C43" s="32" t="s">
        <v>72</v>
      </c>
      <c r="D43" s="33">
        <v>14466</v>
      </c>
      <c r="E43" s="33">
        <v>13207</v>
      </c>
      <c r="F43" s="33">
        <v>110191</v>
      </c>
      <c r="G43" s="33">
        <f t="shared" si="10"/>
        <v>137864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s="30" customFormat="1" ht="12" customHeight="1">
      <c r="A44" s="31" t="s">
        <v>9</v>
      </c>
      <c r="B44" s="31" t="s">
        <v>73</v>
      </c>
      <c r="C44" s="32" t="s">
        <v>74</v>
      </c>
      <c r="D44" s="33">
        <v>50895</v>
      </c>
      <c r="E44" s="33">
        <v>52520</v>
      </c>
      <c r="F44" s="33">
        <v>82768</v>
      </c>
      <c r="G44" s="33">
        <f t="shared" si="10"/>
        <v>186183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15" customFormat="1" ht="17.25" customHeight="1">
      <c r="A45" s="16"/>
      <c r="B45" s="16"/>
      <c r="C45" s="17" t="s">
        <v>75</v>
      </c>
      <c r="D45" s="18">
        <f>SUM(D46)</f>
        <v>12644967</v>
      </c>
      <c r="E45" s="18">
        <f t="shared" si="13" ref="E45:F45">SUM(E46)</f>
        <v>11239629</v>
      </c>
      <c r="F45" s="18">
        <f t="shared" si="13"/>
        <v>26486722</v>
      </c>
      <c r="G45" s="18">
        <f t="shared" si="10"/>
        <v>50371318</v>
      </c>
      <c r="H45" s="2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s="22" customFormat="1" ht="12" customHeight="1">
      <c r="A46" s="23"/>
      <c r="B46" s="23"/>
      <c r="C46" s="24" t="s">
        <v>76</v>
      </c>
      <c r="D46" s="25">
        <f t="shared" si="14" ref="D46:F46">SUM(D47:D50)</f>
        <v>12644967</v>
      </c>
      <c r="E46" s="26">
        <f t="shared" si="14"/>
        <v>11239629</v>
      </c>
      <c r="F46" s="26">
        <f t="shared" si="14"/>
        <v>26486722</v>
      </c>
      <c r="G46" s="27">
        <f t="shared" si="10"/>
        <v>50371318</v>
      </c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7" s="5" customFormat="1" ht="12" customHeight="1">
      <c r="A47" s="31" t="s">
        <v>77</v>
      </c>
      <c r="B47" s="31" t="s">
        <v>78</v>
      </c>
      <c r="C47" s="32" t="s">
        <v>79</v>
      </c>
      <c r="D47" s="33">
        <v>7990933</v>
      </c>
      <c r="E47" s="33">
        <v>6136782</v>
      </c>
      <c r="F47" s="33">
        <v>12685950</v>
      </c>
      <c r="G47" s="33">
        <f t="shared" si="10"/>
        <v>26813665</v>
      </c>
    </row>
    <row r="48" spans="1:7" s="5" customFormat="1" ht="12" customHeight="1">
      <c r="A48" s="31" t="s">
        <v>77</v>
      </c>
      <c r="B48" s="31" t="s">
        <v>80</v>
      </c>
      <c r="C48" s="32" t="s">
        <v>81</v>
      </c>
      <c r="D48" s="33">
        <v>1156098</v>
      </c>
      <c r="E48" s="33">
        <v>1313879</v>
      </c>
      <c r="F48" s="33">
        <v>1843516</v>
      </c>
      <c r="G48" s="33">
        <f t="shared" si="10"/>
        <v>4313493</v>
      </c>
    </row>
    <row r="49" spans="1:7" s="5" customFormat="1" ht="12" customHeight="1">
      <c r="A49" s="31" t="s">
        <v>9</v>
      </c>
      <c r="B49" s="31">
        <v>5111001</v>
      </c>
      <c r="C49" s="32" t="s">
        <v>82</v>
      </c>
      <c r="D49" s="33">
        <v>777260</v>
      </c>
      <c r="E49" s="33">
        <v>873847</v>
      </c>
      <c r="F49" s="33">
        <v>631443</v>
      </c>
      <c r="G49" s="33">
        <f t="shared" si="10"/>
        <v>2282550</v>
      </c>
    </row>
    <row r="50" spans="1:29" s="30" customFormat="1" ht="12" customHeight="1">
      <c r="A50" s="31" t="s">
        <v>77</v>
      </c>
      <c r="B50" s="31">
        <v>5112002</v>
      </c>
      <c r="C50" s="32" t="s">
        <v>83</v>
      </c>
      <c r="D50" s="33">
        <v>2720676</v>
      </c>
      <c r="E50" s="33">
        <v>2915121</v>
      </c>
      <c r="F50" s="33">
        <v>11325813</v>
      </c>
      <c r="G50" s="33">
        <f t="shared" si="10"/>
        <v>16961610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s="15" customFormat="1" ht="18" customHeight="1">
      <c r="A51" s="16"/>
      <c r="B51" s="16"/>
      <c r="C51" s="17" t="s">
        <v>84</v>
      </c>
      <c r="D51" s="18">
        <f t="shared" si="15" ref="D51:F51">D52</f>
        <v>23158428</v>
      </c>
      <c r="E51" s="18">
        <f t="shared" si="15"/>
        <v>30507736</v>
      </c>
      <c r="F51" s="18">
        <f t="shared" si="15"/>
        <v>92816879</v>
      </c>
      <c r="G51" s="18">
        <f t="shared" si="10"/>
        <v>146483043</v>
      </c>
      <c r="H51" s="2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s="22" customFormat="1" ht="12" customHeight="1">
      <c r="A52" s="23"/>
      <c r="B52" s="23"/>
      <c r="C52" s="24" t="s">
        <v>85</v>
      </c>
      <c r="D52" s="25">
        <f>D53+D60</f>
        <v>23158428</v>
      </c>
      <c r="E52" s="26">
        <f>E53+E60</f>
        <v>30507736</v>
      </c>
      <c r="F52" s="26">
        <f>F53+F60</f>
        <v>92816879</v>
      </c>
      <c r="G52" s="27">
        <f t="shared" si="10"/>
        <v>146483043</v>
      </c>
      <c r="H52" s="28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s="50" customFormat="1" ht="12" customHeight="1">
      <c r="A53" s="51"/>
      <c r="B53" s="51"/>
      <c r="C53" s="52" t="s">
        <v>86</v>
      </c>
      <c r="D53" s="53">
        <f>SUM(D54:D57)</f>
        <v>23065039</v>
      </c>
      <c r="E53" s="54">
        <f>SUM(E54:E57)</f>
        <v>30390830</v>
      </c>
      <c r="F53" s="54">
        <f>SUM(F54:F57)</f>
        <v>92694390</v>
      </c>
      <c r="G53" s="55">
        <f t="shared" si="10"/>
        <v>146150259</v>
      </c>
      <c r="H53" s="28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</row>
    <row r="54" spans="1:8" s="57" customFormat="1" ht="12" customHeight="1">
      <c r="A54" s="31" t="s">
        <v>9</v>
      </c>
      <c r="B54" s="31" t="s">
        <v>87</v>
      </c>
      <c r="C54" s="32" t="s">
        <v>88</v>
      </c>
      <c r="D54" s="33">
        <v>4097402</v>
      </c>
      <c r="E54" s="58">
        <v>9634497</v>
      </c>
      <c r="F54" s="58">
        <v>45422480</v>
      </c>
      <c r="G54" s="59">
        <f t="shared" si="10"/>
        <v>59154379</v>
      </c>
      <c r="H54" s="5"/>
    </row>
    <row r="55" spans="1:8" s="57" customFormat="1" ht="12" customHeight="1">
      <c r="A55" s="31" t="s">
        <v>9</v>
      </c>
      <c r="B55" s="31" t="s">
        <v>87</v>
      </c>
      <c r="C55" s="32" t="s">
        <v>89</v>
      </c>
      <c r="D55" s="33">
        <v>381595</v>
      </c>
      <c r="E55" s="58">
        <v>369269</v>
      </c>
      <c r="F55" s="58">
        <v>299467</v>
      </c>
      <c r="G55" s="59">
        <f t="shared" si="10"/>
        <v>1050331</v>
      </c>
      <c r="H55" s="5"/>
    </row>
    <row r="56" spans="1:8" s="57" customFormat="1" ht="12" customHeight="1">
      <c r="A56" s="31" t="s">
        <v>9</v>
      </c>
      <c r="B56" s="31" t="s">
        <v>87</v>
      </c>
      <c r="C56" s="32" t="s">
        <v>90</v>
      </c>
      <c r="D56" s="33">
        <v>973811</v>
      </c>
      <c r="E56" s="58">
        <v>2475126</v>
      </c>
      <c r="F56" s="58">
        <v>1349900</v>
      </c>
      <c r="G56" s="59">
        <f t="shared" si="10"/>
        <v>4798837</v>
      </c>
      <c r="H56" s="5"/>
    </row>
    <row r="57" spans="1:29" s="60" customFormat="1" ht="12" customHeight="1">
      <c r="A57" s="31" t="s">
        <v>91</v>
      </c>
      <c r="B57" s="31" t="s">
        <v>92</v>
      </c>
      <c r="C57" s="32" t="s">
        <v>93</v>
      </c>
      <c r="D57" s="33">
        <v>17612231</v>
      </c>
      <c r="E57" s="58">
        <v>17911938</v>
      </c>
      <c r="F57" s="58">
        <v>45622543</v>
      </c>
      <c r="G57" s="59">
        <f t="shared" si="10"/>
        <v>81146712</v>
      </c>
      <c r="H57" s="5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</row>
    <row r="58" spans="1:29" s="50" customFormat="1" ht="12" customHeight="1">
      <c r="A58" s="35"/>
      <c r="B58" s="35"/>
      <c r="C58" s="61" t="s">
        <v>94</v>
      </c>
      <c r="D58" s="62">
        <v>0</v>
      </c>
      <c r="E58" s="63">
        <v>0</v>
      </c>
      <c r="F58" s="63">
        <v>0</v>
      </c>
      <c r="G58" s="27">
        <f t="shared" si="10"/>
        <v>0</v>
      </c>
      <c r="H58" s="28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</row>
    <row r="59" spans="1:29" s="60" customFormat="1" ht="12" customHeight="1">
      <c r="A59" s="31" t="s">
        <v>91</v>
      </c>
      <c r="B59" s="31">
        <v>6210003</v>
      </c>
      <c r="C59" s="32" t="s">
        <v>95</v>
      </c>
      <c r="D59" s="45">
        <v>0</v>
      </c>
      <c r="E59" s="49">
        <v>0</v>
      </c>
      <c r="F59" s="49">
        <v>0</v>
      </c>
      <c r="G59" s="46">
        <f t="shared" si="10"/>
        <v>0</v>
      </c>
      <c r="H59" s="5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</row>
    <row r="60" spans="1:8" s="56" customFormat="1" ht="12" customHeight="1">
      <c r="A60" s="35"/>
      <c r="B60" s="35"/>
      <c r="C60" s="61" t="s">
        <v>66</v>
      </c>
      <c r="D60" s="25">
        <f>D61+D63</f>
        <v>93389</v>
      </c>
      <c r="E60" s="26">
        <f t="shared" si="16" ref="E60:F60">E61+E63</f>
        <v>116906</v>
      </c>
      <c r="F60" s="26">
        <f t="shared" si="16"/>
        <v>122489</v>
      </c>
      <c r="G60" s="27">
        <f t="shared" si="10"/>
        <v>332784</v>
      </c>
      <c r="H60" s="28"/>
    </row>
    <row r="61" spans="1:29" s="50" customFormat="1" ht="12" customHeight="1">
      <c r="A61" s="35"/>
      <c r="B61" s="35"/>
      <c r="C61" s="64" t="s">
        <v>96</v>
      </c>
      <c r="D61" s="62">
        <f t="shared" si="17" ref="D61:F61">SUM(D62:D62)</f>
        <v>3190</v>
      </c>
      <c r="E61" s="63">
        <f t="shared" si="17"/>
        <v>25051</v>
      </c>
      <c r="F61" s="63">
        <f t="shared" si="17"/>
        <v>3448</v>
      </c>
      <c r="G61" s="27">
        <f t="shared" si="10"/>
        <v>31689</v>
      </c>
      <c r="H61" s="28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</row>
    <row r="62" spans="1:29" s="60" customFormat="1" ht="12" customHeight="1">
      <c r="A62" s="31" t="s">
        <v>9</v>
      </c>
      <c r="B62" s="31" t="s">
        <v>97</v>
      </c>
      <c r="C62" s="32" t="s">
        <v>98</v>
      </c>
      <c r="D62" s="33">
        <v>3190</v>
      </c>
      <c r="E62" s="58">
        <v>25051</v>
      </c>
      <c r="F62" s="58">
        <v>3448</v>
      </c>
      <c r="G62" s="59">
        <f t="shared" si="10"/>
        <v>31689</v>
      </c>
      <c r="H62" s="5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1:29" s="50" customFormat="1" ht="12" customHeight="1">
      <c r="A63" s="35"/>
      <c r="B63" s="35"/>
      <c r="C63" s="64" t="s">
        <v>99</v>
      </c>
      <c r="D63" s="62">
        <f t="shared" si="18" ref="D63:F63">SUM(D64:D65)</f>
        <v>90199</v>
      </c>
      <c r="E63" s="63">
        <f t="shared" si="18"/>
        <v>91855</v>
      </c>
      <c r="F63" s="63">
        <f t="shared" si="18"/>
        <v>119041</v>
      </c>
      <c r="G63" s="27">
        <f t="shared" si="10"/>
        <v>301095</v>
      </c>
      <c r="H63" s="28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</row>
    <row r="64" spans="1:8" s="57" customFormat="1" ht="12" customHeight="1">
      <c r="A64" s="31" t="s">
        <v>9</v>
      </c>
      <c r="B64" s="31" t="s">
        <v>100</v>
      </c>
      <c r="C64" s="32" t="s">
        <v>101</v>
      </c>
      <c r="D64" s="33">
        <v>80036</v>
      </c>
      <c r="E64" s="58">
        <v>80840</v>
      </c>
      <c r="F64" s="58">
        <v>109843</v>
      </c>
      <c r="G64" s="59">
        <f t="shared" si="10"/>
        <v>270719</v>
      </c>
      <c r="H64" s="5"/>
    </row>
    <row r="65" spans="1:29" s="65" customFormat="1" ht="12" customHeight="1">
      <c r="A65" s="31" t="s">
        <v>9</v>
      </c>
      <c r="B65" s="31" t="s">
        <v>102</v>
      </c>
      <c r="C65" s="32" t="s">
        <v>103</v>
      </c>
      <c r="D65" s="33">
        <v>10163</v>
      </c>
      <c r="E65" s="58">
        <v>11015</v>
      </c>
      <c r="F65" s="58">
        <v>9198</v>
      </c>
      <c r="G65" s="59">
        <f t="shared" si="10"/>
        <v>30376</v>
      </c>
      <c r="H65" s="5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</row>
    <row r="66" spans="1:29" s="22" customFormat="1" ht="33" customHeight="1">
      <c r="A66" s="23"/>
      <c r="B66" s="23"/>
      <c r="C66" s="67" t="s">
        <v>104</v>
      </c>
      <c r="D66" s="18">
        <f>SUM(D68+D79+D101+D142+D188)</f>
        <v>5715652495</v>
      </c>
      <c r="E66" s="18">
        <f>SUM(E68+E79+E101+E142+E188)</f>
        <v>5308500486</v>
      </c>
      <c r="F66" s="18">
        <f>SUM(F68+F79+F101+F142+F188)</f>
        <v>4823438556</v>
      </c>
      <c r="G66" s="18">
        <f t="shared" si="10"/>
        <v>15847591537</v>
      </c>
      <c r="H66" s="5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8" s="29" customFormat="1" ht="6.75" customHeight="1">
      <c r="A67" s="68"/>
      <c r="B67" s="68"/>
      <c r="C67" s="69"/>
      <c r="D67" s="70"/>
      <c r="E67" s="71"/>
      <c r="F67" s="71"/>
      <c r="G67" s="46"/>
      <c r="H67" s="5"/>
    </row>
    <row r="68" spans="1:8" s="29" customFormat="1" ht="12" customHeight="1">
      <c r="A68" s="23"/>
      <c r="B68" s="23"/>
      <c r="C68" s="24" t="s">
        <v>105</v>
      </c>
      <c r="D68" s="25">
        <f>SUM(D69:D78)</f>
        <v>2451639974</v>
      </c>
      <c r="E68" s="26">
        <f>SUM(E69:E78)</f>
        <v>3168956473</v>
      </c>
      <c r="F68" s="26">
        <f>SUM(F69:F78)</f>
        <v>2207427155</v>
      </c>
      <c r="G68" s="27">
        <f t="shared" si="19" ref="G68:G100">SUM(D68:F68)</f>
        <v>7828023602</v>
      </c>
      <c r="H68" s="5"/>
    </row>
    <row r="69" spans="1:29" s="30" customFormat="1" ht="12" customHeight="1">
      <c r="A69" s="31" t="s">
        <v>106</v>
      </c>
      <c r="B69" s="31" t="s">
        <v>107</v>
      </c>
      <c r="C69" s="72" t="s">
        <v>108</v>
      </c>
      <c r="D69" s="33">
        <v>1907974296</v>
      </c>
      <c r="E69" s="58">
        <v>2369360578</v>
      </c>
      <c r="F69" s="58">
        <v>1497332711</v>
      </c>
      <c r="G69" s="59">
        <f t="shared" si="19"/>
        <v>5774667585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s="30" customFormat="1" ht="12" customHeight="1">
      <c r="A70" s="31" t="s">
        <v>109</v>
      </c>
      <c r="B70" s="31">
        <v>8101002</v>
      </c>
      <c r="C70" s="72" t="s">
        <v>110</v>
      </c>
      <c r="D70" s="33"/>
      <c r="E70" s="58">
        <v>42187990</v>
      </c>
      <c r="F70" s="58"/>
      <c r="G70" s="59">
        <f t="shared" si="19"/>
        <v>42187990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s="30" customFormat="1" ht="12" customHeight="1">
      <c r="A71" s="31" t="s">
        <v>106</v>
      </c>
      <c r="B71" s="31" t="s">
        <v>111</v>
      </c>
      <c r="C71" s="72" t="s">
        <v>112</v>
      </c>
      <c r="D71" s="33">
        <v>95633816</v>
      </c>
      <c r="E71" s="58">
        <v>119924800</v>
      </c>
      <c r="F71" s="58">
        <v>74997876</v>
      </c>
      <c r="G71" s="59">
        <f t="shared" si="19"/>
        <v>290556492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s="30" customFormat="1" ht="12" customHeight="1">
      <c r="A72" s="31" t="s">
        <v>109</v>
      </c>
      <c r="B72" s="31" t="s">
        <v>113</v>
      </c>
      <c r="C72" s="72" t="s">
        <v>114</v>
      </c>
      <c r="D72" s="33"/>
      <c r="E72" s="58">
        <v>2060973</v>
      </c>
      <c r="F72" s="58"/>
      <c r="G72" s="73">
        <f t="shared" si="19"/>
        <v>2060973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s="30" customFormat="1" ht="12">
      <c r="A73" s="31" t="s">
        <v>106</v>
      </c>
      <c r="B73" s="31" t="s">
        <v>115</v>
      </c>
      <c r="C73" s="72" t="s">
        <v>116</v>
      </c>
      <c r="D73" s="33">
        <v>28158058</v>
      </c>
      <c r="E73" s="58">
        <v>64708480</v>
      </c>
      <c r="F73" s="58">
        <v>27979281</v>
      </c>
      <c r="G73" s="59">
        <f t="shared" si="19"/>
        <v>120845819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s="30" customFormat="1" ht="12" customHeight="1">
      <c r="A74" s="31" t="s">
        <v>106</v>
      </c>
      <c r="B74" s="31" t="s">
        <v>117</v>
      </c>
      <c r="C74" s="72" t="s">
        <v>118</v>
      </c>
      <c r="D74" s="33">
        <v>140593553</v>
      </c>
      <c r="E74" s="58">
        <v>45753610</v>
      </c>
      <c r="F74" s="58">
        <v>45753610</v>
      </c>
      <c r="G74" s="59">
        <f t="shared" si="19"/>
        <v>232100773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s="30" customFormat="1" ht="12" customHeight="1">
      <c r="A75" s="31" t="s">
        <v>119</v>
      </c>
      <c r="B75" s="31" t="s">
        <v>120</v>
      </c>
      <c r="C75" s="72" t="s">
        <v>121</v>
      </c>
      <c r="D75" s="33"/>
      <c r="E75" s="58">
        <v>216729</v>
      </c>
      <c r="F75" s="58"/>
      <c r="G75" s="59">
        <f t="shared" si="19"/>
        <v>216729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s="30" customFormat="1" ht="12" customHeight="1">
      <c r="A76" s="31" t="s">
        <v>106</v>
      </c>
      <c r="B76" s="31" t="s">
        <v>122</v>
      </c>
      <c r="C76" s="72" t="s">
        <v>123</v>
      </c>
      <c r="D76" s="33">
        <v>20451157</v>
      </c>
      <c r="E76" s="58">
        <v>15317079</v>
      </c>
      <c r="F76" s="58">
        <v>13876775</v>
      </c>
      <c r="G76" s="59">
        <f t="shared" si="19"/>
        <v>49645011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s="30" customFormat="1" ht="12" customHeight="1">
      <c r="A77" s="31" t="s">
        <v>106</v>
      </c>
      <c r="B77" s="31" t="s">
        <v>124</v>
      </c>
      <c r="C77" s="72" t="s">
        <v>125</v>
      </c>
      <c r="D77" s="33">
        <v>70319954</v>
      </c>
      <c r="E77" s="58">
        <v>83379899</v>
      </c>
      <c r="F77" s="58">
        <v>70274927</v>
      </c>
      <c r="G77" s="59">
        <f t="shared" si="19"/>
        <v>223974780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s="30" customFormat="1" ht="12" customHeight="1">
      <c r="A78" s="31" t="s">
        <v>106</v>
      </c>
      <c r="B78" s="31" t="s">
        <v>126</v>
      </c>
      <c r="C78" s="72" t="s">
        <v>127</v>
      </c>
      <c r="D78" s="33">
        <v>188509140</v>
      </c>
      <c r="E78" s="58">
        <v>426046335</v>
      </c>
      <c r="F78" s="58">
        <v>477211975</v>
      </c>
      <c r="G78" s="59">
        <f t="shared" si="19"/>
        <v>1091767450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8" s="21" customFormat="1" ht="15.75" customHeight="1">
      <c r="A79" s="16"/>
      <c r="B79" s="16"/>
      <c r="C79" s="17" t="s">
        <v>128</v>
      </c>
      <c r="D79" s="41">
        <f t="shared" si="20" ref="D79:F79">SUM(D80+D84+D85+D86+D87+D88+D96+D99+D100)</f>
        <v>3033867926</v>
      </c>
      <c r="E79" s="42">
        <f t="shared" si="20"/>
        <v>1566796688</v>
      </c>
      <c r="F79" s="42">
        <f t="shared" si="20"/>
        <v>1729641245</v>
      </c>
      <c r="G79" s="43">
        <f t="shared" si="19"/>
        <v>6330305859</v>
      </c>
      <c r="H79" s="20"/>
    </row>
    <row r="80" spans="1:7" s="5" customFormat="1" ht="12" customHeight="1">
      <c r="A80" s="31" t="s">
        <v>91</v>
      </c>
      <c r="B80" s="31" t="s">
        <v>129</v>
      </c>
      <c r="C80" s="74" t="s">
        <v>130</v>
      </c>
      <c r="D80" s="45">
        <f>SUM(D81:D83)</f>
        <v>2138717114</v>
      </c>
      <c r="E80" s="49">
        <f t="shared" si="21" ref="E80:F80">SUM(E81:E83)</f>
        <v>763570493</v>
      </c>
      <c r="F80" s="49">
        <f t="shared" si="21"/>
        <v>868054265</v>
      </c>
      <c r="G80" s="46">
        <f t="shared" si="19"/>
        <v>3770341872</v>
      </c>
    </row>
    <row r="81" spans="1:8" s="75" customFormat="1" ht="12" customHeight="1">
      <c r="A81" s="31" t="s">
        <v>131</v>
      </c>
      <c r="B81" s="31" t="s">
        <v>132</v>
      </c>
      <c r="C81" s="32" t="s">
        <v>133</v>
      </c>
      <c r="D81" s="33">
        <v>2091675262</v>
      </c>
      <c r="E81" s="33">
        <v>720946480</v>
      </c>
      <c r="F81" s="33">
        <v>825430252</v>
      </c>
      <c r="G81" s="33">
        <f t="shared" si="19"/>
        <v>3638051994</v>
      </c>
      <c r="H81" s="5"/>
    </row>
    <row r="82" spans="1:29" s="76" customFormat="1" ht="12" customHeight="1">
      <c r="A82" s="31" t="s">
        <v>134</v>
      </c>
      <c r="B82" s="31" t="s">
        <v>135</v>
      </c>
      <c r="C82" s="32" t="s">
        <v>136</v>
      </c>
      <c r="D82" s="33">
        <v>7222605</v>
      </c>
      <c r="E82" s="33">
        <v>2892330</v>
      </c>
      <c r="F82" s="33">
        <v>2892330</v>
      </c>
      <c r="G82" s="33">
        <f t="shared" si="19"/>
        <v>13007265</v>
      </c>
      <c r="H82" s="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</row>
    <row r="83" spans="1:29" s="76" customFormat="1" ht="12" customHeight="1">
      <c r="A83" s="31" t="s">
        <v>137</v>
      </c>
      <c r="B83" s="31" t="s">
        <v>138</v>
      </c>
      <c r="C83" s="32" t="s">
        <v>139</v>
      </c>
      <c r="D83" s="33">
        <v>39819247</v>
      </c>
      <c r="E83" s="33">
        <v>39731683</v>
      </c>
      <c r="F83" s="33">
        <v>39731683</v>
      </c>
      <c r="G83" s="33">
        <f t="shared" si="19"/>
        <v>119282613</v>
      </c>
      <c r="H83" s="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</row>
    <row r="84" spans="1:7" s="5" customFormat="1" ht="12" customHeight="1">
      <c r="A84" s="31" t="s">
        <v>140</v>
      </c>
      <c r="B84" s="31" t="s">
        <v>141</v>
      </c>
      <c r="C84" s="74" t="s">
        <v>142</v>
      </c>
      <c r="D84" s="45">
        <v>330249303</v>
      </c>
      <c r="E84" s="49">
        <v>243044075</v>
      </c>
      <c r="F84" s="49">
        <v>304834730</v>
      </c>
      <c r="G84" s="46">
        <f t="shared" si="19"/>
        <v>878128108</v>
      </c>
    </row>
    <row r="85" spans="1:29" s="30" customFormat="1" ht="12" customHeight="1">
      <c r="A85" s="31" t="s">
        <v>143</v>
      </c>
      <c r="B85" s="31" t="s">
        <v>144</v>
      </c>
      <c r="C85" s="74" t="s">
        <v>145</v>
      </c>
      <c r="D85" s="45">
        <v>116449840</v>
      </c>
      <c r="E85" s="49">
        <v>116449840</v>
      </c>
      <c r="F85" s="49">
        <v>116449840</v>
      </c>
      <c r="G85" s="46">
        <f t="shared" si="19"/>
        <v>349349520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s="30" customFormat="1" ht="12" customHeight="1">
      <c r="A86" s="31" t="s">
        <v>146</v>
      </c>
      <c r="B86" s="31" t="s">
        <v>147</v>
      </c>
      <c r="C86" s="74" t="s">
        <v>148</v>
      </c>
      <c r="D86" s="45">
        <v>16062408</v>
      </c>
      <c r="E86" s="49">
        <v>16062408</v>
      </c>
      <c r="F86" s="49">
        <v>16062408</v>
      </c>
      <c r="G86" s="46">
        <f t="shared" si="19"/>
        <v>48187224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30" customFormat="1" ht="12" customHeight="1">
      <c r="A87" s="31" t="s">
        <v>149</v>
      </c>
      <c r="B87" s="31" t="s">
        <v>150</v>
      </c>
      <c r="C87" s="74" t="s">
        <v>151</v>
      </c>
      <c r="D87" s="45">
        <v>216560277</v>
      </c>
      <c r="E87" s="49">
        <v>220783987</v>
      </c>
      <c r="F87" s="49">
        <v>218672129</v>
      </c>
      <c r="G87" s="46">
        <f t="shared" si="19"/>
        <v>656016393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7" s="5" customFormat="1" ht="12" customHeight="1">
      <c r="A88" s="31"/>
      <c r="B88" s="31"/>
      <c r="C88" s="74" t="s">
        <v>152</v>
      </c>
      <c r="D88" s="45">
        <f>SUM(D89:D95)</f>
        <v>55840533</v>
      </c>
      <c r="E88" s="45">
        <f t="shared" si="22" ref="E88:F88">SUM(E89:E95)</f>
        <v>55840533</v>
      </c>
      <c r="F88" s="45">
        <f t="shared" si="22"/>
        <v>55840533</v>
      </c>
      <c r="G88" s="45">
        <f t="shared" si="19"/>
        <v>167521599</v>
      </c>
    </row>
    <row r="89" spans="1:29" s="76" customFormat="1" ht="12" customHeight="1">
      <c r="A89" s="31" t="s">
        <v>153</v>
      </c>
      <c r="B89" s="31" t="s">
        <v>154</v>
      </c>
      <c r="C89" s="72" t="s">
        <v>155</v>
      </c>
      <c r="D89" s="33">
        <v>27327582</v>
      </c>
      <c r="E89" s="33">
        <v>27327582</v>
      </c>
      <c r="F89" s="33">
        <v>27327582</v>
      </c>
      <c r="G89" s="33">
        <f t="shared" si="19"/>
        <v>81982746</v>
      </c>
      <c r="H89" s="5"/>
      <c r="I89" s="75"/>
      <c r="J89" s="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</row>
    <row r="90" spans="1:29" s="76" customFormat="1" ht="12" customHeight="1">
      <c r="A90" s="31" t="s">
        <v>156</v>
      </c>
      <c r="B90" s="31" t="s">
        <v>157</v>
      </c>
      <c r="C90" s="72" t="s">
        <v>158</v>
      </c>
      <c r="D90" s="33">
        <v>11660882</v>
      </c>
      <c r="E90" s="33">
        <v>11660882</v>
      </c>
      <c r="F90" s="33">
        <v>11660882</v>
      </c>
      <c r="G90" s="33">
        <f t="shared" si="19"/>
        <v>34982646</v>
      </c>
      <c r="H90" s="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</row>
    <row r="91" spans="1:29" s="76" customFormat="1" ht="12" customHeight="1">
      <c r="A91" s="31" t="s">
        <v>159</v>
      </c>
      <c r="B91" s="31" t="s">
        <v>160</v>
      </c>
      <c r="C91" s="72" t="s">
        <v>161</v>
      </c>
      <c r="D91" s="33">
        <v>2425847</v>
      </c>
      <c r="E91" s="33">
        <v>2425847</v>
      </c>
      <c r="F91" s="33">
        <v>2425847</v>
      </c>
      <c r="G91" s="33">
        <f t="shared" si="19"/>
        <v>7277541</v>
      </c>
      <c r="H91" s="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</row>
    <row r="92" spans="1:29" s="76" customFormat="1" ht="12" customHeight="1">
      <c r="A92" s="31" t="s">
        <v>162</v>
      </c>
      <c r="B92" s="31" t="s">
        <v>163</v>
      </c>
      <c r="C92" s="72" t="s">
        <v>164</v>
      </c>
      <c r="D92" s="33">
        <v>466089</v>
      </c>
      <c r="E92" s="33">
        <v>466089</v>
      </c>
      <c r="F92" s="33">
        <v>466089</v>
      </c>
      <c r="G92" s="33">
        <f t="shared" si="19"/>
        <v>1398267</v>
      </c>
      <c r="H92" s="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</row>
    <row r="93" spans="1:29" s="76" customFormat="1" ht="12" customHeight="1">
      <c r="A93" s="31" t="s">
        <v>156</v>
      </c>
      <c r="B93" s="31" t="s">
        <v>165</v>
      </c>
      <c r="C93" s="72" t="s">
        <v>166</v>
      </c>
      <c r="D93" s="33">
        <v>11185977</v>
      </c>
      <c r="E93" s="33">
        <v>11185977</v>
      </c>
      <c r="F93" s="33">
        <v>11185977</v>
      </c>
      <c r="G93" s="33">
        <f t="shared" si="19"/>
        <v>33557931</v>
      </c>
      <c r="H93" s="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</row>
    <row r="94" spans="1:8" s="75" customFormat="1" ht="12" customHeight="1">
      <c r="A94" s="31" t="s">
        <v>159</v>
      </c>
      <c r="B94" s="31" t="s">
        <v>167</v>
      </c>
      <c r="C94" s="72" t="s">
        <v>168</v>
      </c>
      <c r="D94" s="33">
        <v>2327050</v>
      </c>
      <c r="E94" s="33">
        <v>2327050</v>
      </c>
      <c r="F94" s="33">
        <v>2327050</v>
      </c>
      <c r="G94" s="33">
        <f t="shared" si="19"/>
        <v>6981150</v>
      </c>
      <c r="H94" s="5"/>
    </row>
    <row r="95" spans="1:8" s="75" customFormat="1" ht="12" customHeight="1">
      <c r="A95" s="31" t="s">
        <v>162</v>
      </c>
      <c r="B95" s="31" t="s">
        <v>169</v>
      </c>
      <c r="C95" s="72" t="s">
        <v>170</v>
      </c>
      <c r="D95" s="33">
        <v>447106</v>
      </c>
      <c r="E95" s="33">
        <v>447106</v>
      </c>
      <c r="F95" s="33">
        <v>447106</v>
      </c>
      <c r="G95" s="33">
        <f t="shared" si="19"/>
        <v>1341318</v>
      </c>
      <c r="H95" s="5"/>
    </row>
    <row r="96" spans="1:7" s="28" customFormat="1" ht="15.75" customHeight="1">
      <c r="A96" s="35"/>
      <c r="B96" s="35"/>
      <c r="C96" s="74" t="s">
        <v>171</v>
      </c>
      <c r="D96" s="45">
        <f t="shared" si="23" ref="D96:F96">SUM(D97:D98)</f>
        <v>32625833</v>
      </c>
      <c r="E96" s="45">
        <f t="shared" si="23"/>
        <v>22388595</v>
      </c>
      <c r="F96" s="45">
        <f t="shared" si="23"/>
        <v>21717655</v>
      </c>
      <c r="G96" s="45">
        <f t="shared" si="19"/>
        <v>76732083</v>
      </c>
    </row>
    <row r="97" spans="1:8" s="75" customFormat="1" ht="12" customHeight="1">
      <c r="A97" s="31" t="s">
        <v>172</v>
      </c>
      <c r="B97" s="31" t="s">
        <v>173</v>
      </c>
      <c r="C97" s="32" t="s">
        <v>174</v>
      </c>
      <c r="D97" s="33">
        <v>21233655</v>
      </c>
      <c r="E97" s="33">
        <v>15055551</v>
      </c>
      <c r="F97" s="33">
        <v>15055551</v>
      </c>
      <c r="G97" s="33">
        <f t="shared" si="19"/>
        <v>51344757</v>
      </c>
      <c r="H97" s="5"/>
    </row>
    <row r="98" spans="1:8" s="75" customFormat="1" ht="12" customHeight="1">
      <c r="A98" s="31" t="s">
        <v>175</v>
      </c>
      <c r="B98" s="31" t="s">
        <v>176</v>
      </c>
      <c r="C98" s="32" t="s">
        <v>177</v>
      </c>
      <c r="D98" s="33">
        <v>11392178</v>
      </c>
      <c r="E98" s="33">
        <v>7333044</v>
      </c>
      <c r="F98" s="33">
        <v>6662104</v>
      </c>
      <c r="G98" s="33">
        <f t="shared" si="19"/>
        <v>25387326</v>
      </c>
      <c r="H98" s="5"/>
    </row>
    <row r="99" spans="1:7" s="5" customFormat="1" ht="12" customHeight="1">
      <c r="A99" s="31" t="s">
        <v>178</v>
      </c>
      <c r="B99" s="31" t="s">
        <v>179</v>
      </c>
      <c r="C99" s="72" t="s">
        <v>180</v>
      </c>
      <c r="D99" s="45">
        <v>23791619</v>
      </c>
      <c r="E99" s="49">
        <v>23791619</v>
      </c>
      <c r="F99" s="49">
        <v>23791619</v>
      </c>
      <c r="G99" s="46">
        <f t="shared" si="19"/>
        <v>71374857</v>
      </c>
    </row>
    <row r="100" spans="1:7" s="5" customFormat="1" ht="12" customHeight="1">
      <c r="A100" s="31" t="s">
        <v>181</v>
      </c>
      <c r="B100" s="31" t="s">
        <v>182</v>
      </c>
      <c r="C100" s="72" t="s">
        <v>183</v>
      </c>
      <c r="D100" s="45">
        <v>103570999</v>
      </c>
      <c r="E100" s="49">
        <v>104865138</v>
      </c>
      <c r="F100" s="49">
        <v>104218066</v>
      </c>
      <c r="G100" s="46">
        <f t="shared" si="19"/>
        <v>312654203</v>
      </c>
    </row>
    <row r="101" spans="1:8" s="29" customFormat="1" ht="15" customHeight="1">
      <c r="A101" s="23"/>
      <c r="B101" s="23"/>
      <c r="C101" s="17" t="s">
        <v>184</v>
      </c>
      <c r="D101" s="25">
        <f>SUM(D102+D111+D127)</f>
        <v>17540200</v>
      </c>
      <c r="E101" s="25">
        <f t="shared" si="24" ref="E101:G101">SUM(E102+E111+E127)</f>
        <v>305147344</v>
      </c>
      <c r="F101" s="25">
        <f t="shared" si="24"/>
        <v>656421125</v>
      </c>
      <c r="G101" s="25">
        <f t="shared" si="24"/>
        <v>979108669</v>
      </c>
      <c r="H101" s="5"/>
    </row>
    <row r="102" spans="1:7" s="5" customFormat="1" ht="12" customHeight="1">
      <c r="A102" s="31"/>
      <c r="B102" s="31"/>
      <c r="C102" s="77" t="s">
        <v>185</v>
      </c>
      <c r="D102" s="45">
        <f>SUM(D103:D110)</f>
        <v>1902976</v>
      </c>
      <c r="E102" s="45">
        <f>SUM(E103:E110)</f>
        <v>0</v>
      </c>
      <c r="F102" s="45">
        <f>SUM(F103:F110)</f>
        <v>0</v>
      </c>
      <c r="G102" s="45">
        <f>SUM(G103:G110)</f>
        <v>1902976</v>
      </c>
    </row>
    <row r="103" spans="1:29" s="78" customFormat="1" ht="12" customHeight="1">
      <c r="A103" s="31" t="s">
        <v>186</v>
      </c>
      <c r="B103" s="31" t="s">
        <v>187</v>
      </c>
      <c r="C103" s="74" t="s">
        <v>188</v>
      </c>
      <c r="D103" s="33">
        <v>547928</v>
      </c>
      <c r="E103" s="49">
        <v>0</v>
      </c>
      <c r="F103" s="49">
        <v>0</v>
      </c>
      <c r="G103" s="33">
        <f t="shared" si="25" ref="G103:G110">SUM(D103:F103)</f>
        <v>547928</v>
      </c>
      <c r="H103" s="5"/>
      <c r="I103" s="5"/>
      <c r="J103" s="79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s="78" customFormat="1" ht="12" customHeight="1">
      <c r="A104" s="31" t="s">
        <v>189</v>
      </c>
      <c r="B104" s="31" t="s">
        <v>190</v>
      </c>
      <c r="C104" s="74" t="s">
        <v>191</v>
      </c>
      <c r="D104" s="33">
        <v>106442</v>
      </c>
      <c r="E104" s="49">
        <v>0</v>
      </c>
      <c r="F104" s="49">
        <v>0</v>
      </c>
      <c r="G104" s="33">
        <f t="shared" si="25"/>
        <v>106442</v>
      </c>
      <c r="H104" s="79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s="78" customFormat="1" ht="12" customHeight="1">
      <c r="A105" s="31" t="s">
        <v>192</v>
      </c>
      <c r="B105" s="31" t="s">
        <v>193</v>
      </c>
      <c r="C105" s="74" t="s">
        <v>194</v>
      </c>
      <c r="D105" s="33">
        <v>216320</v>
      </c>
      <c r="E105" s="49">
        <v>0</v>
      </c>
      <c r="F105" s="49">
        <v>0</v>
      </c>
      <c r="G105" s="33">
        <f t="shared" si="25"/>
        <v>216320</v>
      </c>
      <c r="H105" s="7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s="78" customFormat="1" ht="12" customHeight="1">
      <c r="A106" s="31" t="s">
        <v>195</v>
      </c>
      <c r="B106" s="31" t="s">
        <v>196</v>
      </c>
      <c r="C106" s="74" t="s">
        <v>197</v>
      </c>
      <c r="D106" s="33">
        <v>296920</v>
      </c>
      <c r="E106" s="49">
        <v>0</v>
      </c>
      <c r="F106" s="49">
        <v>0</v>
      </c>
      <c r="G106" s="33">
        <f t="shared" si="25"/>
        <v>296920</v>
      </c>
      <c r="H106" s="7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s="78" customFormat="1" ht="12" customHeight="1">
      <c r="A107" s="31" t="s">
        <v>198</v>
      </c>
      <c r="B107" s="31" t="s">
        <v>199</v>
      </c>
      <c r="C107" s="74" t="s">
        <v>200</v>
      </c>
      <c r="D107" s="33">
        <v>121505</v>
      </c>
      <c r="E107" s="49">
        <v>0</v>
      </c>
      <c r="F107" s="49">
        <v>0</v>
      </c>
      <c r="G107" s="33">
        <f t="shared" si="25"/>
        <v>121505</v>
      </c>
      <c r="H107" s="7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s="78" customFormat="1" ht="12" customHeight="1">
      <c r="A108" s="31" t="s">
        <v>201</v>
      </c>
      <c r="B108" s="31" t="s">
        <v>202</v>
      </c>
      <c r="C108" s="74" t="s">
        <v>203</v>
      </c>
      <c r="D108" s="33">
        <v>190336</v>
      </c>
      <c r="E108" s="49">
        <v>0</v>
      </c>
      <c r="F108" s="49">
        <v>0</v>
      </c>
      <c r="G108" s="33">
        <f t="shared" si="25"/>
        <v>190336</v>
      </c>
      <c r="H108" s="7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s="78" customFormat="1" ht="12" customHeight="1">
      <c r="A109" s="31" t="s">
        <v>204</v>
      </c>
      <c r="B109" s="31" t="s">
        <v>205</v>
      </c>
      <c r="C109" s="74" t="s">
        <v>206</v>
      </c>
      <c r="D109" s="45">
        <v>0</v>
      </c>
      <c r="E109" s="49">
        <v>0</v>
      </c>
      <c r="F109" s="49">
        <v>0</v>
      </c>
      <c r="G109" s="46">
        <f t="shared" si="25"/>
        <v>0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s="78" customFormat="1" ht="12" customHeight="1">
      <c r="A110" s="31" t="s">
        <v>207</v>
      </c>
      <c r="B110" s="31" t="s">
        <v>208</v>
      </c>
      <c r="C110" s="74" t="s">
        <v>209</v>
      </c>
      <c r="D110" s="33">
        <v>423525</v>
      </c>
      <c r="E110" s="49">
        <v>0</v>
      </c>
      <c r="F110" s="49">
        <v>0</v>
      </c>
      <c r="G110" s="46">
        <f t="shared" si="25"/>
        <v>423525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10" s="5" customFormat="1" ht="12" customHeight="1">
      <c r="A111" s="31"/>
      <c r="B111" s="31"/>
      <c r="C111" s="77" t="s">
        <v>210</v>
      </c>
      <c r="D111" s="62">
        <f>+D112+D117</f>
        <v>0</v>
      </c>
      <c r="E111" s="62">
        <f t="shared" si="26" ref="E111:F111">+E112+E117</f>
        <v>305147344</v>
      </c>
      <c r="F111" s="62">
        <f t="shared" si="26"/>
        <v>360742118</v>
      </c>
      <c r="G111" s="80">
        <f>+G112+G117</f>
        <v>665889462</v>
      </c>
      <c r="J111" s="81"/>
    </row>
    <row r="112" spans="1:7" s="28" customFormat="1" ht="12" customHeight="1">
      <c r="A112" s="35"/>
      <c r="B112" s="35"/>
      <c r="C112" s="82" t="s">
        <v>211</v>
      </c>
      <c r="D112" s="62">
        <f>SUM(D113:D116)</f>
        <v>0</v>
      </c>
      <c r="E112" s="63">
        <f>SUM(E113:E116)</f>
        <v>34152844</v>
      </c>
      <c r="F112" s="63">
        <f>SUM(F113:F116)</f>
        <v>32422353</v>
      </c>
      <c r="G112" s="27">
        <f t="shared" si="27" ref="G112:G126">SUM(D112:F112)</f>
        <v>66575197</v>
      </c>
    </row>
    <row r="113" spans="1:7" s="5" customFormat="1" ht="12" customHeight="1">
      <c r="A113" s="31" t="s">
        <v>212</v>
      </c>
      <c r="B113" s="31" t="s">
        <v>213</v>
      </c>
      <c r="C113" s="83" t="s">
        <v>214</v>
      </c>
      <c r="D113" s="45">
        <v>0</v>
      </c>
      <c r="E113" s="58">
        <v>20486011</v>
      </c>
      <c r="F113" s="58">
        <v>20727355</v>
      </c>
      <c r="G113" s="59">
        <f t="shared" si="27"/>
        <v>41213366</v>
      </c>
    </row>
    <row r="114" spans="1:7" s="5" customFormat="1" ht="12" customHeight="1">
      <c r="A114" s="31" t="s">
        <v>215</v>
      </c>
      <c r="B114" s="31" t="s">
        <v>216</v>
      </c>
      <c r="C114" s="83" t="s">
        <v>217</v>
      </c>
      <c r="D114" s="45">
        <v>0</v>
      </c>
      <c r="E114" s="58">
        <v>2407164</v>
      </c>
      <c r="F114" s="58">
        <v>1203582</v>
      </c>
      <c r="G114" s="59">
        <f t="shared" si="27"/>
        <v>3610746</v>
      </c>
    </row>
    <row r="115" spans="1:7" s="5" customFormat="1" ht="12" customHeight="1">
      <c r="A115" s="31" t="s">
        <v>218</v>
      </c>
      <c r="B115" s="84" t="s">
        <v>219</v>
      </c>
      <c r="C115" s="83" t="s">
        <v>220</v>
      </c>
      <c r="D115" s="45">
        <v>0</v>
      </c>
      <c r="E115" s="58">
        <v>9938621</v>
      </c>
      <c r="F115" s="58">
        <v>10055707</v>
      </c>
      <c r="G115" s="59">
        <f t="shared" si="27"/>
        <v>19994328</v>
      </c>
    </row>
    <row r="116" spans="1:7" s="5" customFormat="1" ht="12" customHeight="1">
      <c r="A116" s="31" t="s">
        <v>221</v>
      </c>
      <c r="B116" s="84" t="s">
        <v>222</v>
      </c>
      <c r="C116" s="83" t="s">
        <v>223</v>
      </c>
      <c r="D116" s="45">
        <v>0</v>
      </c>
      <c r="E116" s="58">
        <v>1321048</v>
      </c>
      <c r="F116" s="58">
        <v>435709</v>
      </c>
      <c r="G116" s="59">
        <f t="shared" si="27"/>
        <v>1756757</v>
      </c>
    </row>
    <row r="117" spans="1:7" s="28" customFormat="1" ht="12" customHeight="1">
      <c r="A117" s="35"/>
      <c r="B117" s="35"/>
      <c r="C117" s="82" t="s">
        <v>224</v>
      </c>
      <c r="D117" s="62">
        <f>SUM(D118:D126)</f>
        <v>0</v>
      </c>
      <c r="E117" s="63">
        <f>SUM(E118:E126)</f>
        <v>270994500</v>
      </c>
      <c r="F117" s="63">
        <f>SUM(F118:F126)</f>
        <v>328319765</v>
      </c>
      <c r="G117" s="27">
        <f t="shared" si="27"/>
        <v>599314265</v>
      </c>
    </row>
    <row r="118" spans="1:7" s="5" customFormat="1" ht="12" customHeight="1">
      <c r="A118" s="85" t="s">
        <v>225</v>
      </c>
      <c r="B118" s="31" t="s">
        <v>226</v>
      </c>
      <c r="C118" s="83" t="s">
        <v>227</v>
      </c>
      <c r="D118" s="45">
        <v>0</v>
      </c>
      <c r="E118" s="58">
        <v>270994500</v>
      </c>
      <c r="F118" s="58">
        <v>283961501</v>
      </c>
      <c r="G118" s="59">
        <f t="shared" si="27"/>
        <v>554956001</v>
      </c>
    </row>
    <row r="119" spans="1:7" s="5" customFormat="1" ht="12" customHeight="1">
      <c r="A119" s="31" t="s">
        <v>228</v>
      </c>
      <c r="B119" s="31" t="s">
        <v>229</v>
      </c>
      <c r="C119" s="83" t="s">
        <v>230</v>
      </c>
      <c r="D119" s="45">
        <v>0</v>
      </c>
      <c r="E119" s="58">
        <v>0</v>
      </c>
      <c r="F119" s="58">
        <v>4417661</v>
      </c>
      <c r="G119" s="59">
        <f t="shared" si="27"/>
        <v>4417661</v>
      </c>
    </row>
    <row r="120" spans="1:7" s="5" customFormat="1" ht="12" customHeight="1">
      <c r="A120" s="31" t="s">
        <v>228</v>
      </c>
      <c r="B120" s="31" t="s">
        <v>231</v>
      </c>
      <c r="C120" s="83" t="s">
        <v>232</v>
      </c>
      <c r="D120" s="45">
        <v>0</v>
      </c>
      <c r="E120" s="58">
        <v>0</v>
      </c>
      <c r="F120" s="58">
        <v>3235132</v>
      </c>
      <c r="G120" s="59">
        <f t="shared" si="27"/>
        <v>3235132</v>
      </c>
    </row>
    <row r="121" spans="1:7" s="5" customFormat="1" ht="12" customHeight="1">
      <c r="A121" s="31" t="s">
        <v>228</v>
      </c>
      <c r="B121" s="31" t="s">
        <v>233</v>
      </c>
      <c r="C121" s="83" t="s">
        <v>234</v>
      </c>
      <c r="D121" s="45">
        <v>0</v>
      </c>
      <c r="E121" s="58">
        <v>0</v>
      </c>
      <c r="F121" s="58">
        <v>1981923</v>
      </c>
      <c r="G121" s="59">
        <f t="shared" si="27"/>
        <v>1981923</v>
      </c>
    </row>
    <row r="122" spans="1:7" s="5" customFormat="1" ht="12" customHeight="1">
      <c r="A122" s="31" t="s">
        <v>235</v>
      </c>
      <c r="B122" s="31" t="s">
        <v>236</v>
      </c>
      <c r="C122" s="83" t="s">
        <v>237</v>
      </c>
      <c r="D122" s="45">
        <v>0</v>
      </c>
      <c r="E122" s="58">
        <v>0</v>
      </c>
      <c r="F122" s="58">
        <v>1678679</v>
      </c>
      <c r="G122" s="59">
        <f t="shared" si="27"/>
        <v>1678679</v>
      </c>
    </row>
    <row r="123" spans="1:8" s="14" customFormat="1" ht="12" customHeight="1">
      <c r="A123" s="31" t="s">
        <v>235</v>
      </c>
      <c r="B123" s="31" t="s">
        <v>238</v>
      </c>
      <c r="C123" s="83" t="s">
        <v>239</v>
      </c>
      <c r="D123" s="45">
        <v>0</v>
      </c>
      <c r="E123" s="58">
        <v>0</v>
      </c>
      <c r="F123" s="58">
        <v>8024049</v>
      </c>
      <c r="G123" s="59">
        <f t="shared" si="27"/>
        <v>8024049</v>
      </c>
      <c r="H123" s="5"/>
    </row>
    <row r="124" spans="1:7" s="5" customFormat="1" ht="12" customHeight="1">
      <c r="A124" s="31" t="s">
        <v>235</v>
      </c>
      <c r="B124" s="31" t="s">
        <v>240</v>
      </c>
      <c r="C124" s="83" t="s">
        <v>241</v>
      </c>
      <c r="D124" s="45">
        <v>0</v>
      </c>
      <c r="E124" s="58">
        <v>0</v>
      </c>
      <c r="F124" s="58">
        <v>7468594</v>
      </c>
      <c r="G124" s="59">
        <f t="shared" si="27"/>
        <v>7468594</v>
      </c>
    </row>
    <row r="125" spans="1:7" s="5" customFormat="1" ht="12" customHeight="1">
      <c r="A125" s="31" t="s">
        <v>235</v>
      </c>
      <c r="B125" s="31" t="s">
        <v>242</v>
      </c>
      <c r="C125" s="83" t="s">
        <v>243</v>
      </c>
      <c r="D125" s="45">
        <v>0</v>
      </c>
      <c r="E125" s="58">
        <v>0</v>
      </c>
      <c r="F125" s="58">
        <v>9428280</v>
      </c>
      <c r="G125" s="59">
        <f t="shared" si="27"/>
        <v>9428280</v>
      </c>
    </row>
    <row r="126" spans="1:7" s="5" customFormat="1" ht="12" customHeight="1">
      <c r="A126" s="31" t="s">
        <v>235</v>
      </c>
      <c r="B126" s="31" t="s">
        <v>244</v>
      </c>
      <c r="C126" s="83" t="s">
        <v>245</v>
      </c>
      <c r="D126" s="45">
        <v>0</v>
      </c>
      <c r="E126" s="58">
        <v>0</v>
      </c>
      <c r="F126" s="58">
        <v>8123946</v>
      </c>
      <c r="G126" s="59">
        <f t="shared" si="27"/>
        <v>8123946</v>
      </c>
    </row>
    <row r="127" spans="1:7" s="28" customFormat="1" ht="12">
      <c r="A127" s="35"/>
      <c r="B127" s="35"/>
      <c r="C127" s="77" t="s">
        <v>246</v>
      </c>
      <c r="D127" s="62">
        <f>SUM(D128:D140)</f>
        <v>15637224</v>
      </c>
      <c r="E127" s="62">
        <f>SUM(E128:E140)</f>
        <v>0</v>
      </c>
      <c r="F127" s="62">
        <f>SUM(F128:F140)</f>
        <v>295679007</v>
      </c>
      <c r="G127" s="62">
        <f>SUM(G128:G140)</f>
        <v>311316231</v>
      </c>
    </row>
    <row r="128" spans="1:7" s="5" customFormat="1" ht="12">
      <c r="A128" s="31" t="s">
        <v>247</v>
      </c>
      <c r="B128" s="31">
        <v>8306101</v>
      </c>
      <c r="C128" s="83" t="s">
        <v>248</v>
      </c>
      <c r="D128" s="33">
        <v>0</v>
      </c>
      <c r="E128" s="58">
        <v>0</v>
      </c>
      <c r="F128" s="58">
        <v>271157447</v>
      </c>
      <c r="G128" s="59">
        <f t="shared" si="28" ref="G128:G140">SUM(D128:F128)</f>
        <v>271157447</v>
      </c>
    </row>
    <row r="129" spans="1:7" s="5" customFormat="1" ht="12">
      <c r="A129" s="31" t="s">
        <v>249</v>
      </c>
      <c r="B129" s="85" t="s">
        <v>250</v>
      </c>
      <c r="C129" s="83" t="s">
        <v>251</v>
      </c>
      <c r="D129" s="33">
        <v>0</v>
      </c>
      <c r="E129" s="58">
        <v>0</v>
      </c>
      <c r="F129" s="58">
        <v>4851905</v>
      </c>
      <c r="G129" s="86">
        <f t="shared" si="28"/>
        <v>4851905</v>
      </c>
    </row>
    <row r="130" spans="1:7" s="5" customFormat="1" ht="12">
      <c r="A130" s="31" t="s">
        <v>252</v>
      </c>
      <c r="B130" s="85">
        <v>8306136</v>
      </c>
      <c r="C130" s="83" t="s">
        <v>253</v>
      </c>
      <c r="D130" s="33">
        <v>0</v>
      </c>
      <c r="E130" s="58">
        <v>0</v>
      </c>
      <c r="F130" s="58">
        <v>5960580</v>
      </c>
      <c r="G130" s="86">
        <f t="shared" si="28"/>
        <v>5960580</v>
      </c>
    </row>
    <row r="131" spans="1:7" s="5" customFormat="1" ht="12">
      <c r="A131" s="31" t="s">
        <v>254</v>
      </c>
      <c r="B131" s="85">
        <v>8306137</v>
      </c>
      <c r="C131" s="83" t="s">
        <v>255</v>
      </c>
      <c r="D131" s="33">
        <v>0</v>
      </c>
      <c r="E131" s="58">
        <v>0</v>
      </c>
      <c r="F131" s="58">
        <v>1803900</v>
      </c>
      <c r="G131" s="86">
        <f t="shared" si="28"/>
        <v>1803900</v>
      </c>
    </row>
    <row r="132" spans="1:7" s="5" customFormat="1" ht="12">
      <c r="A132" s="31" t="s">
        <v>256</v>
      </c>
      <c r="B132" s="85">
        <v>8306138</v>
      </c>
      <c r="C132" s="83" t="s">
        <v>257</v>
      </c>
      <c r="D132" s="33">
        <v>0</v>
      </c>
      <c r="E132" s="58">
        <v>0</v>
      </c>
      <c r="F132" s="58">
        <v>1080900</v>
      </c>
      <c r="G132" s="86">
        <f t="shared" si="28"/>
        <v>1080900</v>
      </c>
    </row>
    <row r="133" spans="1:7" s="5" customFormat="1" ht="12">
      <c r="A133" s="31" t="s">
        <v>258</v>
      </c>
      <c r="B133" s="85">
        <v>8306139</v>
      </c>
      <c r="C133" s="83" t="s">
        <v>259</v>
      </c>
      <c r="D133" s="33">
        <v>0</v>
      </c>
      <c r="E133" s="58">
        <v>0</v>
      </c>
      <c r="F133" s="58">
        <v>2097720</v>
      </c>
      <c r="G133" s="86">
        <f t="shared" si="28"/>
        <v>2097720</v>
      </c>
    </row>
    <row r="134" spans="1:7" s="5" customFormat="1" ht="12">
      <c r="A134" s="31" t="s">
        <v>260</v>
      </c>
      <c r="B134" s="85">
        <v>8306140</v>
      </c>
      <c r="C134" s="83" t="s">
        <v>261</v>
      </c>
      <c r="D134" s="33">
        <v>0</v>
      </c>
      <c r="E134" s="58">
        <v>0</v>
      </c>
      <c r="F134" s="58">
        <v>2803475</v>
      </c>
      <c r="G134" s="86">
        <f t="shared" si="28"/>
        <v>2803475</v>
      </c>
    </row>
    <row r="135" spans="1:7" s="5" customFormat="1" ht="12">
      <c r="A135" s="31" t="s">
        <v>262</v>
      </c>
      <c r="B135" s="85">
        <v>8306141</v>
      </c>
      <c r="C135" s="83" t="s">
        <v>263</v>
      </c>
      <c r="D135" s="33">
        <v>0</v>
      </c>
      <c r="E135" s="58">
        <v>0</v>
      </c>
      <c r="F135" s="58">
        <v>1711800</v>
      </c>
      <c r="G135" s="86">
        <f t="shared" si="28"/>
        <v>1711800</v>
      </c>
    </row>
    <row r="136" spans="1:7" s="5" customFormat="1" ht="12">
      <c r="A136" s="31" t="s">
        <v>264</v>
      </c>
      <c r="B136" s="85">
        <v>8306142</v>
      </c>
      <c r="C136" s="83" t="s">
        <v>265</v>
      </c>
      <c r="D136" s="33">
        <v>0</v>
      </c>
      <c r="E136" s="58">
        <v>0</v>
      </c>
      <c r="F136" s="58">
        <v>1803800</v>
      </c>
      <c r="G136" s="86">
        <f t="shared" si="28"/>
        <v>1803800</v>
      </c>
    </row>
    <row r="137" spans="1:7" s="5" customFormat="1" ht="12">
      <c r="A137" s="31" t="s">
        <v>266</v>
      </c>
      <c r="B137" s="85">
        <v>8306143</v>
      </c>
      <c r="C137" s="83" t="s">
        <v>267</v>
      </c>
      <c r="D137" s="33">
        <v>0</v>
      </c>
      <c r="E137" s="58">
        <v>0</v>
      </c>
      <c r="F137" s="58">
        <v>2407480</v>
      </c>
      <c r="G137" s="86">
        <f t="shared" si="28"/>
        <v>2407480</v>
      </c>
    </row>
    <row r="138" spans="1:8" s="14" customFormat="1" ht="12" customHeight="1">
      <c r="A138" s="31" t="s">
        <v>268</v>
      </c>
      <c r="B138" s="85" t="s">
        <v>269</v>
      </c>
      <c r="C138" s="83" t="s">
        <v>270</v>
      </c>
      <c r="D138" s="58">
        <v>9029782</v>
      </c>
      <c r="E138" s="58">
        <v>0</v>
      </c>
      <c r="F138" s="58">
        <v>0</v>
      </c>
      <c r="G138" s="86">
        <f t="shared" si="28"/>
        <v>9029782</v>
      </c>
      <c r="H138" s="5"/>
    </row>
    <row r="139" spans="1:7" s="5" customFormat="1" ht="12" customHeight="1">
      <c r="A139" s="31" t="s">
        <v>271</v>
      </c>
      <c r="B139" s="85">
        <v>8306118</v>
      </c>
      <c r="C139" s="83" t="s">
        <v>272</v>
      </c>
      <c r="D139" s="58">
        <v>5531181</v>
      </c>
      <c r="E139" s="58">
        <v>0</v>
      </c>
      <c r="F139" s="58">
        <v>0</v>
      </c>
      <c r="G139" s="59">
        <f t="shared" si="28"/>
        <v>5531181</v>
      </c>
    </row>
    <row r="140" spans="1:7" s="5" customFormat="1" ht="12" customHeight="1">
      <c r="A140" s="31" t="s">
        <v>273</v>
      </c>
      <c r="B140" s="85" t="s">
        <v>274</v>
      </c>
      <c r="C140" s="83" t="s">
        <v>275</v>
      </c>
      <c r="D140" s="58">
        <v>1076261</v>
      </c>
      <c r="E140" s="58">
        <v>0</v>
      </c>
      <c r="F140" s="58">
        <v>0</v>
      </c>
      <c r="G140" s="59">
        <f t="shared" si="28"/>
        <v>1076261</v>
      </c>
    </row>
    <row r="141" spans="1:7" s="5" customFormat="1" ht="12" customHeight="1">
      <c r="A141" s="31"/>
      <c r="B141" s="85" t="s">
        <v>276</v>
      </c>
      <c r="C141" s="83" t="s">
        <v>277</v>
      </c>
      <c r="D141" s="87"/>
      <c r="E141" s="58"/>
      <c r="F141" s="58"/>
      <c r="G141" s="59"/>
    </row>
    <row r="142" spans="1:7" s="5" customFormat="1" ht="12" customHeight="1">
      <c r="A142" s="23"/>
      <c r="B142" s="23"/>
      <c r="C142" s="77" t="s">
        <v>278</v>
      </c>
      <c r="D142" s="25">
        <f>D143+D161</f>
        <v>84280123</v>
      </c>
      <c r="E142" s="26">
        <f>E143+E161</f>
        <v>80572900</v>
      </c>
      <c r="F142" s="26">
        <f>F143+F161</f>
        <v>92201266</v>
      </c>
      <c r="G142" s="27">
        <f>G143+G161</f>
        <v>257054289</v>
      </c>
    </row>
    <row r="143" spans="1:7" s="28" customFormat="1" ht="12" customHeight="1">
      <c r="A143" s="88"/>
      <c r="B143" s="88"/>
      <c r="C143" s="82" t="s">
        <v>279</v>
      </c>
      <c r="D143" s="62">
        <f>SUM(D144:D154)</f>
        <v>83636194</v>
      </c>
      <c r="E143" s="63">
        <f>SUM(E144:E154)</f>
        <v>78111779</v>
      </c>
      <c r="F143" s="63">
        <f>SUM(F144:F154)</f>
        <v>88080451</v>
      </c>
      <c r="G143" s="80">
        <f t="shared" si="29" ref="G143:G171">SUM(D143:F143)</f>
        <v>249828424</v>
      </c>
    </row>
    <row r="144" spans="1:7" s="5" customFormat="1" ht="12" customHeight="1">
      <c r="A144" s="85" t="s">
        <v>9</v>
      </c>
      <c r="B144" s="85" t="s">
        <v>280</v>
      </c>
      <c r="C144" s="83" t="s">
        <v>281</v>
      </c>
      <c r="D144" s="58">
        <v>38568</v>
      </c>
      <c r="E144" s="58">
        <v>52359</v>
      </c>
      <c r="F144" s="58">
        <v>66330</v>
      </c>
      <c r="G144" s="58">
        <f t="shared" si="29"/>
        <v>157257</v>
      </c>
    </row>
    <row r="145" spans="1:7" s="5" customFormat="1" ht="12" customHeight="1">
      <c r="A145" s="31" t="s">
        <v>106</v>
      </c>
      <c r="B145" s="85">
        <v>8401120</v>
      </c>
      <c r="C145" s="32" t="s">
        <v>282</v>
      </c>
      <c r="D145" s="58">
        <v>10112540</v>
      </c>
      <c r="E145" s="58">
        <v>10112540</v>
      </c>
      <c r="F145" s="58">
        <v>10112540</v>
      </c>
      <c r="G145" s="58">
        <f t="shared" si="29"/>
        <v>30337620</v>
      </c>
    </row>
    <row r="146" spans="1:7" s="5" customFormat="1" ht="12" customHeight="1">
      <c r="A146" s="85" t="s">
        <v>9</v>
      </c>
      <c r="B146" s="85" t="s">
        <v>283</v>
      </c>
      <c r="C146" s="83" t="s">
        <v>284</v>
      </c>
      <c r="D146" s="58">
        <v>46658369</v>
      </c>
      <c r="E146" s="58">
        <v>36931031</v>
      </c>
      <c r="F146" s="58">
        <v>38861404</v>
      </c>
      <c r="G146" s="58">
        <f t="shared" si="29"/>
        <v>122450804</v>
      </c>
    </row>
    <row r="147" spans="1:7" s="5" customFormat="1" ht="12" customHeight="1">
      <c r="A147" s="31" t="s">
        <v>106</v>
      </c>
      <c r="B147" s="85">
        <v>8401121</v>
      </c>
      <c r="C147" s="32" t="s">
        <v>285</v>
      </c>
      <c r="D147" s="58">
        <v>2947498</v>
      </c>
      <c r="E147" s="58">
        <v>2735433</v>
      </c>
      <c r="F147" s="58">
        <v>4031439</v>
      </c>
      <c r="G147" s="58">
        <f t="shared" si="29"/>
        <v>9714370</v>
      </c>
    </row>
    <row r="148" spans="1:7" s="5" customFormat="1" ht="12" customHeight="1">
      <c r="A148" s="85" t="s">
        <v>9</v>
      </c>
      <c r="B148" s="85" t="s">
        <v>286</v>
      </c>
      <c r="C148" s="83" t="s">
        <v>287</v>
      </c>
      <c r="D148" s="58">
        <v>27835</v>
      </c>
      <c r="E148" s="58">
        <v>634201</v>
      </c>
      <c r="F148" s="58">
        <v>323896</v>
      </c>
      <c r="G148" s="58">
        <f t="shared" si="29"/>
        <v>985932</v>
      </c>
    </row>
    <row r="149" spans="1:7" s="5" customFormat="1" ht="12" customHeight="1">
      <c r="A149" s="85" t="s">
        <v>9</v>
      </c>
      <c r="B149" s="85" t="s">
        <v>288</v>
      </c>
      <c r="C149" s="83" t="s">
        <v>289</v>
      </c>
      <c r="D149" s="58">
        <v>95141</v>
      </c>
      <c r="E149" s="58">
        <v>236175</v>
      </c>
      <c r="F149" s="58">
        <v>507725</v>
      </c>
      <c r="G149" s="58">
        <f t="shared" si="29"/>
        <v>839041</v>
      </c>
    </row>
    <row r="150" spans="1:7" s="5" customFormat="1" ht="12" customHeight="1">
      <c r="A150" s="85" t="s">
        <v>9</v>
      </c>
      <c r="B150" s="85" t="s">
        <v>290</v>
      </c>
      <c r="C150" s="83" t="s">
        <v>291</v>
      </c>
      <c r="D150" s="58"/>
      <c r="E150" s="58"/>
      <c r="F150" s="58">
        <v>56783</v>
      </c>
      <c r="G150" s="58">
        <f t="shared" si="29"/>
        <v>56783</v>
      </c>
    </row>
    <row r="151" spans="1:7" s="5" customFormat="1" ht="12" customHeight="1">
      <c r="A151" s="85" t="s">
        <v>9</v>
      </c>
      <c r="B151" s="85" t="s">
        <v>292</v>
      </c>
      <c r="C151" s="83" t="s">
        <v>293</v>
      </c>
      <c r="D151" s="58">
        <v>1099</v>
      </c>
      <c r="E151" s="58">
        <v>3316</v>
      </c>
      <c r="F151" s="58">
        <v>3517</v>
      </c>
      <c r="G151" s="58">
        <f t="shared" si="29"/>
        <v>7932</v>
      </c>
    </row>
    <row r="152" spans="1:7" s="5" customFormat="1" ht="12">
      <c r="A152" s="85" t="s">
        <v>9</v>
      </c>
      <c r="B152" s="85" t="s">
        <v>294</v>
      </c>
      <c r="C152" s="83" t="s">
        <v>295</v>
      </c>
      <c r="D152" s="58">
        <v>302</v>
      </c>
      <c r="E152" s="58">
        <v>1205</v>
      </c>
      <c r="F152" s="58">
        <v>2031</v>
      </c>
      <c r="G152" s="58">
        <f t="shared" si="29"/>
        <v>3538</v>
      </c>
    </row>
    <row r="153" spans="1:7" s="5" customFormat="1" ht="12" customHeight="1">
      <c r="A153" s="85" t="s">
        <v>9</v>
      </c>
      <c r="B153" s="85" t="s">
        <v>296</v>
      </c>
      <c r="C153" s="83" t="s">
        <v>297</v>
      </c>
      <c r="D153" s="58">
        <v>6651078</v>
      </c>
      <c r="E153" s="58">
        <v>10212688</v>
      </c>
      <c r="F153" s="58">
        <v>9421682</v>
      </c>
      <c r="G153" s="58">
        <f t="shared" si="29"/>
        <v>26285448</v>
      </c>
    </row>
    <row r="154" spans="1:7" s="28" customFormat="1" ht="12" customHeight="1">
      <c r="A154" s="88"/>
      <c r="B154" s="88"/>
      <c r="C154" s="82" t="s">
        <v>298</v>
      </c>
      <c r="D154" s="25">
        <f>SUM(D155:D160)</f>
        <v>17103764</v>
      </c>
      <c r="E154" s="26">
        <f>SUM(E155:E160)</f>
        <v>17192831</v>
      </c>
      <c r="F154" s="26">
        <f>SUM(F155:F160)</f>
        <v>24693104</v>
      </c>
      <c r="G154" s="27">
        <f t="shared" si="29"/>
        <v>58989699</v>
      </c>
    </row>
    <row r="155" spans="1:7" s="5" customFormat="1" ht="12" customHeight="1">
      <c r="A155" s="85" t="s">
        <v>106</v>
      </c>
      <c r="B155" s="85" t="s">
        <v>299</v>
      </c>
      <c r="C155" s="83" t="s">
        <v>300</v>
      </c>
      <c r="D155" s="58">
        <v>1739650</v>
      </c>
      <c r="E155" s="58">
        <v>1774082</v>
      </c>
      <c r="F155" s="58">
        <v>1556484</v>
      </c>
      <c r="G155" s="58">
        <f t="shared" si="29"/>
        <v>5070216</v>
      </c>
    </row>
    <row r="156" spans="1:7" s="5" customFormat="1" ht="12" customHeight="1">
      <c r="A156" s="85" t="s">
        <v>106</v>
      </c>
      <c r="B156" s="85" t="s">
        <v>301</v>
      </c>
      <c r="C156" s="83" t="s">
        <v>302</v>
      </c>
      <c r="D156" s="58">
        <v>11588052</v>
      </c>
      <c r="E156" s="58">
        <v>11944838</v>
      </c>
      <c r="F156" s="58">
        <v>10435302</v>
      </c>
      <c r="G156" s="58">
        <f t="shared" si="29"/>
        <v>33968192</v>
      </c>
    </row>
    <row r="157" spans="1:7" s="5" customFormat="1" ht="12" customHeight="1">
      <c r="A157" s="85" t="s">
        <v>303</v>
      </c>
      <c r="B157" s="85" t="s">
        <v>304</v>
      </c>
      <c r="C157" s="83" t="s">
        <v>305</v>
      </c>
      <c r="D157" s="58">
        <v>136032</v>
      </c>
      <c r="E157" s="58">
        <v>393809</v>
      </c>
      <c r="F157" s="58">
        <v>979351</v>
      </c>
      <c r="G157" s="58">
        <f t="shared" si="29"/>
        <v>1509192</v>
      </c>
    </row>
    <row r="158" spans="1:7" s="5" customFormat="1" ht="12" customHeight="1">
      <c r="A158" s="85" t="s">
        <v>306</v>
      </c>
      <c r="B158" s="85" t="s">
        <v>307</v>
      </c>
      <c r="C158" s="83" t="s">
        <v>308</v>
      </c>
      <c r="D158" s="58">
        <v>60889</v>
      </c>
      <c r="E158" s="58">
        <v>928127</v>
      </c>
      <c r="F158" s="58">
        <v>7351253</v>
      </c>
      <c r="G158" s="58">
        <f t="shared" si="29"/>
        <v>8340269</v>
      </c>
    </row>
    <row r="159" spans="1:7" s="5" customFormat="1" ht="12" customHeight="1">
      <c r="A159" s="85" t="s">
        <v>9</v>
      </c>
      <c r="B159" s="85" t="s">
        <v>309</v>
      </c>
      <c r="C159" s="83" t="s">
        <v>310</v>
      </c>
      <c r="D159" s="58">
        <v>-15652</v>
      </c>
      <c r="E159" s="58">
        <v>4362</v>
      </c>
      <c r="F159" s="58">
        <v>212910</v>
      </c>
      <c r="G159" s="58">
        <f t="shared" si="29"/>
        <v>201620</v>
      </c>
    </row>
    <row r="160" spans="1:7" s="5" customFormat="1" ht="12" customHeight="1">
      <c r="A160" s="85" t="s">
        <v>106</v>
      </c>
      <c r="B160" s="85" t="s">
        <v>311</v>
      </c>
      <c r="C160" s="83" t="s">
        <v>312</v>
      </c>
      <c r="D160" s="58">
        <v>3594793</v>
      </c>
      <c r="E160" s="58">
        <v>2147613</v>
      </c>
      <c r="F160" s="58">
        <v>4157804</v>
      </c>
      <c r="G160" s="58">
        <f t="shared" si="29"/>
        <v>9900210</v>
      </c>
    </row>
    <row r="161" spans="1:7" s="28" customFormat="1" ht="12" customHeight="1">
      <c r="A161" s="88"/>
      <c r="B161" s="88"/>
      <c r="C161" s="82" t="s">
        <v>313</v>
      </c>
      <c r="D161" s="62">
        <f>D162+D174+D184+D186</f>
        <v>643929</v>
      </c>
      <c r="E161" s="62">
        <f t="shared" si="30" ref="E161:F161">E162+E174+E184+E186</f>
        <v>2461121</v>
      </c>
      <c r="F161" s="62">
        <f t="shared" si="30"/>
        <v>4120815</v>
      </c>
      <c r="G161" s="27">
        <f t="shared" si="29"/>
        <v>7225865</v>
      </c>
    </row>
    <row r="162" spans="1:7" s="28" customFormat="1" ht="12" customHeight="1">
      <c r="A162" s="88"/>
      <c r="B162" s="88"/>
      <c r="C162" s="82" t="s">
        <v>314</v>
      </c>
      <c r="D162" s="62">
        <f>D163+D164+D165+D166+D167+D168+D169+D170+D171+D172+D173</f>
        <v>144487</v>
      </c>
      <c r="E162" s="62">
        <f t="shared" si="31" ref="E162:F162">E163+E164+E165+E166+E167+E168+E169+E170+E171+E172+E173</f>
        <v>988108</v>
      </c>
      <c r="F162" s="62">
        <f t="shared" si="31"/>
        <v>1156261</v>
      </c>
      <c r="G162" s="62">
        <f>G163+G164+G165+G166+G167+G168+G169+G170+G171+G172+G173</f>
        <v>2288856</v>
      </c>
    </row>
    <row r="163" spans="1:7" s="5" customFormat="1" ht="12" customHeight="1">
      <c r="A163" s="85" t="s">
        <v>9</v>
      </c>
      <c r="B163" s="85" t="s">
        <v>315</v>
      </c>
      <c r="C163" s="83" t="s">
        <v>316</v>
      </c>
      <c r="D163" s="58">
        <v>17</v>
      </c>
      <c r="E163" s="58">
        <v>22</v>
      </c>
      <c r="F163" s="58">
        <v>13158</v>
      </c>
      <c r="G163" s="58">
        <f t="shared" si="29"/>
        <v>13197</v>
      </c>
    </row>
    <row r="164" spans="1:7" s="5" customFormat="1" ht="12" customHeight="1">
      <c r="A164" s="85" t="s">
        <v>9</v>
      </c>
      <c r="B164" s="85">
        <v>8402102</v>
      </c>
      <c r="C164" s="83" t="s">
        <v>317</v>
      </c>
      <c r="D164" s="58">
        <v>4489</v>
      </c>
      <c r="E164" s="58">
        <v>0</v>
      </c>
      <c r="F164" s="58">
        <v>0</v>
      </c>
      <c r="G164" s="58">
        <f t="shared" si="29"/>
        <v>4489</v>
      </c>
    </row>
    <row r="165" spans="1:7" s="5" customFormat="1" ht="12" customHeight="1">
      <c r="A165" s="85" t="s">
        <v>9</v>
      </c>
      <c r="B165" s="85" t="s">
        <v>318</v>
      </c>
      <c r="C165" s="83" t="s">
        <v>319</v>
      </c>
      <c r="D165" s="58">
        <v>13167</v>
      </c>
      <c r="E165" s="58">
        <v>463460</v>
      </c>
      <c r="F165" s="58">
        <v>181627</v>
      </c>
      <c r="G165" s="58">
        <f t="shared" si="29"/>
        <v>658254</v>
      </c>
    </row>
    <row r="166" spans="1:7" s="5" customFormat="1" ht="12" customHeight="1">
      <c r="A166" s="85" t="s">
        <v>9</v>
      </c>
      <c r="B166" s="85" t="s">
        <v>320</v>
      </c>
      <c r="C166" s="83" t="s">
        <v>321</v>
      </c>
      <c r="D166" s="58">
        <v>100258</v>
      </c>
      <c r="E166" s="58">
        <v>188479</v>
      </c>
      <c r="F166" s="58">
        <v>347048</v>
      </c>
      <c r="G166" s="58">
        <f t="shared" si="29"/>
        <v>635785</v>
      </c>
    </row>
    <row r="167" spans="1:7" s="5" customFormat="1" ht="12" customHeight="1">
      <c r="A167" s="85" t="s">
        <v>9</v>
      </c>
      <c r="B167" s="85">
        <v>8402107</v>
      </c>
      <c r="C167" s="83" t="s">
        <v>322</v>
      </c>
      <c r="D167" s="58">
        <v>0</v>
      </c>
      <c r="E167" s="58">
        <v>0</v>
      </c>
      <c r="F167" s="58">
        <v>166639</v>
      </c>
      <c r="G167" s="58">
        <f t="shared" si="29"/>
        <v>166639</v>
      </c>
    </row>
    <row r="168" spans="1:7" s="5" customFormat="1" ht="12" customHeight="1">
      <c r="A168" s="85" t="s">
        <v>9</v>
      </c>
      <c r="B168" s="85" t="s">
        <v>323</v>
      </c>
      <c r="C168" s="83" t="s">
        <v>324</v>
      </c>
      <c r="D168" s="58">
        <v>344</v>
      </c>
      <c r="E168" s="58">
        <v>821</v>
      </c>
      <c r="F168" s="58">
        <v>2152</v>
      </c>
      <c r="G168" s="58">
        <f t="shared" si="29"/>
        <v>3317</v>
      </c>
    </row>
    <row r="169" spans="1:7" s="5" customFormat="1" ht="12" customHeight="1">
      <c r="A169" s="85" t="s">
        <v>9</v>
      </c>
      <c r="B169" s="85" t="s">
        <v>325</v>
      </c>
      <c r="C169" s="83" t="s">
        <v>326</v>
      </c>
      <c r="D169" s="58">
        <v>1150</v>
      </c>
      <c r="E169" s="58">
        <v>3348</v>
      </c>
      <c r="F169" s="58">
        <v>2959</v>
      </c>
      <c r="G169" s="58">
        <f t="shared" si="29"/>
        <v>7457</v>
      </c>
    </row>
    <row r="170" spans="1:7" s="5" customFormat="1" ht="12" customHeight="1">
      <c r="A170" s="85" t="s">
        <v>9</v>
      </c>
      <c r="B170" s="85" t="s">
        <v>327</v>
      </c>
      <c r="C170" s="83" t="s">
        <v>328</v>
      </c>
      <c r="D170" s="58">
        <v>401</v>
      </c>
      <c r="E170" s="58">
        <v>1576</v>
      </c>
      <c r="F170" s="58">
        <v>3125</v>
      </c>
      <c r="G170" s="58">
        <f t="shared" si="29"/>
        <v>5102</v>
      </c>
    </row>
    <row r="171" spans="1:7" s="5" customFormat="1" ht="12" customHeight="1">
      <c r="A171" s="85" t="s">
        <v>9</v>
      </c>
      <c r="B171" s="85" t="s">
        <v>329</v>
      </c>
      <c r="C171" s="83" t="s">
        <v>330</v>
      </c>
      <c r="D171" s="58">
        <v>24661</v>
      </c>
      <c r="E171" s="58">
        <v>330402</v>
      </c>
      <c r="F171" s="58">
        <v>140277</v>
      </c>
      <c r="G171" s="58">
        <f t="shared" si="29"/>
        <v>495340</v>
      </c>
    </row>
    <row r="172" spans="1:7" s="5" customFormat="1" ht="12" customHeight="1">
      <c r="A172" s="85" t="s">
        <v>9</v>
      </c>
      <c r="B172" s="85" t="s">
        <v>331</v>
      </c>
      <c r="C172" s="83" t="s">
        <v>332</v>
      </c>
      <c r="D172" s="58">
        <v>0</v>
      </c>
      <c r="E172" s="58">
        <v>0</v>
      </c>
      <c r="F172" s="58">
        <v>276461</v>
      </c>
      <c r="G172" s="58">
        <f t="shared" si="32" ref="G172:G190">SUM(D172:F172)</f>
        <v>276461</v>
      </c>
    </row>
    <row r="173" spans="1:7" s="5" customFormat="1" ht="12" customHeight="1">
      <c r="A173" s="85" t="s">
        <v>9</v>
      </c>
      <c r="B173" s="85" t="s">
        <v>333</v>
      </c>
      <c r="C173" s="83" t="s">
        <v>334</v>
      </c>
      <c r="D173" s="58">
        <v>0</v>
      </c>
      <c r="E173" s="58">
        <v>0</v>
      </c>
      <c r="F173" s="58">
        <v>22815</v>
      </c>
      <c r="G173" s="58">
        <f t="shared" si="32"/>
        <v>22815</v>
      </c>
    </row>
    <row r="174" spans="1:7" s="28" customFormat="1" ht="12" customHeight="1">
      <c r="A174" s="88"/>
      <c r="B174" s="88"/>
      <c r="C174" s="82" t="s">
        <v>335</v>
      </c>
      <c r="D174" s="62">
        <f>SUM(D175:D183)</f>
        <v>412772</v>
      </c>
      <c r="E174" s="63">
        <f>SUM(E175:E183)</f>
        <v>1386548</v>
      </c>
      <c r="F174" s="63">
        <f>SUM(F175:F183)</f>
        <v>2705234</v>
      </c>
      <c r="G174" s="27">
        <f t="shared" si="32"/>
        <v>4504554</v>
      </c>
    </row>
    <row r="175" spans="1:7" s="5" customFormat="1" ht="12" customHeight="1">
      <c r="A175" s="85" t="s">
        <v>9</v>
      </c>
      <c r="B175" s="85" t="s">
        <v>336</v>
      </c>
      <c r="C175" s="83" t="s">
        <v>337</v>
      </c>
      <c r="D175" s="58">
        <v>0</v>
      </c>
      <c r="E175" s="58">
        <v>8800</v>
      </c>
      <c r="F175" s="58">
        <v>2200</v>
      </c>
      <c r="G175" s="58">
        <f t="shared" si="32"/>
        <v>11000</v>
      </c>
    </row>
    <row r="176" spans="1:7" s="5" customFormat="1" ht="12" customHeight="1">
      <c r="A176" s="85" t="s">
        <v>9</v>
      </c>
      <c r="B176" s="85" t="s">
        <v>338</v>
      </c>
      <c r="C176" s="83" t="s">
        <v>339</v>
      </c>
      <c r="D176" s="58">
        <v>139295</v>
      </c>
      <c r="E176" s="58">
        <v>469289</v>
      </c>
      <c r="F176" s="58">
        <v>385174</v>
      </c>
      <c r="G176" s="58">
        <f t="shared" si="32"/>
        <v>993758</v>
      </c>
    </row>
    <row r="177" spans="1:7" s="5" customFormat="1" ht="12" customHeight="1">
      <c r="A177" s="85" t="s">
        <v>9</v>
      </c>
      <c r="B177" s="85" t="s">
        <v>340</v>
      </c>
      <c r="C177" s="83" t="s">
        <v>341</v>
      </c>
      <c r="D177" s="58">
        <v>270677</v>
      </c>
      <c r="E177" s="58">
        <v>424521</v>
      </c>
      <c r="F177" s="58">
        <v>1635079</v>
      </c>
      <c r="G177" s="58">
        <f t="shared" si="32"/>
        <v>2330277</v>
      </c>
    </row>
    <row r="178" spans="1:7" s="5" customFormat="1" ht="12" customHeight="1">
      <c r="A178" s="85" t="s">
        <v>9</v>
      </c>
      <c r="B178" s="85" t="s">
        <v>342</v>
      </c>
      <c r="C178" s="83" t="s">
        <v>343</v>
      </c>
      <c r="D178" s="58">
        <v>0</v>
      </c>
      <c r="E178" s="58">
        <v>3063</v>
      </c>
      <c r="F178" s="58">
        <v>11546</v>
      </c>
      <c r="G178" s="58">
        <f t="shared" si="32"/>
        <v>14609</v>
      </c>
    </row>
    <row r="179" spans="1:7" s="5" customFormat="1" ht="12" customHeight="1">
      <c r="A179" s="85" t="s">
        <v>9</v>
      </c>
      <c r="B179" s="85" t="s">
        <v>344</v>
      </c>
      <c r="C179" s="83" t="s">
        <v>345</v>
      </c>
      <c r="D179" s="58">
        <v>0</v>
      </c>
      <c r="E179" s="58">
        <v>0</v>
      </c>
      <c r="F179" s="58">
        <v>26880</v>
      </c>
      <c r="G179" s="58">
        <f t="shared" si="32"/>
        <v>26880</v>
      </c>
    </row>
    <row r="180" spans="1:7" s="5" customFormat="1" ht="12" customHeight="1">
      <c r="A180" s="85" t="s">
        <v>9</v>
      </c>
      <c r="B180" s="85" t="s">
        <v>346</v>
      </c>
      <c r="C180" s="83" t="s">
        <v>347</v>
      </c>
      <c r="D180" s="58">
        <v>0</v>
      </c>
      <c r="E180" s="58">
        <v>480875</v>
      </c>
      <c r="F180" s="58">
        <v>630939</v>
      </c>
      <c r="G180" s="58">
        <f t="shared" si="32"/>
        <v>1111814</v>
      </c>
    </row>
    <row r="181" spans="1:7" s="5" customFormat="1" ht="12" customHeight="1">
      <c r="A181" s="85" t="s">
        <v>9</v>
      </c>
      <c r="B181" s="85">
        <v>8402215</v>
      </c>
      <c r="C181" s="83" t="s">
        <v>348</v>
      </c>
      <c r="D181" s="58">
        <v>0</v>
      </c>
      <c r="E181" s="58">
        <v>0</v>
      </c>
      <c r="F181" s="58">
        <v>1120</v>
      </c>
      <c r="G181" s="58">
        <f t="shared" si="32"/>
        <v>1120</v>
      </c>
    </row>
    <row r="182" spans="1:7" s="5" customFormat="1" ht="12" customHeight="1">
      <c r="A182" s="85" t="s">
        <v>9</v>
      </c>
      <c r="B182" s="85">
        <v>8402218</v>
      </c>
      <c r="C182" s="83" t="s">
        <v>349</v>
      </c>
      <c r="D182" s="58">
        <v>1400</v>
      </c>
      <c r="E182" s="58">
        <v>0</v>
      </c>
      <c r="F182" s="58">
        <v>8096</v>
      </c>
      <c r="G182" s="58">
        <f t="shared" si="32"/>
        <v>9496</v>
      </c>
    </row>
    <row r="183" spans="1:7" s="5" customFormat="1" ht="12" customHeight="1">
      <c r="A183" s="85" t="s">
        <v>9</v>
      </c>
      <c r="B183" s="85">
        <v>8402219</v>
      </c>
      <c r="C183" s="83" t="s">
        <v>350</v>
      </c>
      <c r="D183" s="58">
        <v>1400</v>
      </c>
      <c r="E183" s="58">
        <v>0</v>
      </c>
      <c r="F183" s="58">
        <v>4200</v>
      </c>
      <c r="G183" s="58">
        <f t="shared" si="32"/>
        <v>5600</v>
      </c>
    </row>
    <row r="184" spans="1:7" s="28" customFormat="1" ht="12" customHeight="1">
      <c r="A184" s="85"/>
      <c r="B184" s="88"/>
      <c r="C184" s="82" t="s">
        <v>351</v>
      </c>
      <c r="D184" s="62">
        <f t="shared" si="33" ref="D184:F184">SUM(D185)</f>
        <v>85796</v>
      </c>
      <c r="E184" s="63">
        <f t="shared" si="33"/>
        <v>81861</v>
      </c>
      <c r="F184" s="63">
        <f t="shared" si="33"/>
        <v>151134</v>
      </c>
      <c r="G184" s="27">
        <f t="shared" si="32"/>
        <v>318791</v>
      </c>
    </row>
    <row r="185" spans="1:7" s="5" customFormat="1" ht="12" customHeight="1">
      <c r="A185" s="85" t="s">
        <v>9</v>
      </c>
      <c r="B185" s="85">
        <v>8402301</v>
      </c>
      <c r="C185" s="83" t="s">
        <v>351</v>
      </c>
      <c r="D185" s="58">
        <v>85796</v>
      </c>
      <c r="E185" s="58">
        <v>81861</v>
      </c>
      <c r="F185" s="58">
        <v>151134</v>
      </c>
      <c r="G185" s="58">
        <f t="shared" si="32"/>
        <v>318791</v>
      </c>
    </row>
    <row r="186" spans="1:7" s="5" customFormat="1" ht="12" customHeight="1">
      <c r="A186" s="85"/>
      <c r="B186" s="85"/>
      <c r="C186" s="82" t="s">
        <v>352</v>
      </c>
      <c r="D186" s="62">
        <f t="shared" si="34" ref="D186:F186">D187</f>
        <v>874</v>
      </c>
      <c r="E186" s="63">
        <f t="shared" si="34"/>
        <v>4604</v>
      </c>
      <c r="F186" s="63">
        <f t="shared" si="34"/>
        <v>108186</v>
      </c>
      <c r="G186" s="27">
        <f t="shared" si="32"/>
        <v>113664</v>
      </c>
    </row>
    <row r="187" spans="1:7" s="5" customFormat="1" ht="12" customHeight="1">
      <c r="A187" s="85" t="s">
        <v>353</v>
      </c>
      <c r="B187" s="85">
        <v>8402401</v>
      </c>
      <c r="C187" s="83" t="s">
        <v>352</v>
      </c>
      <c r="D187" s="58">
        <v>874</v>
      </c>
      <c r="E187" s="58">
        <v>4604</v>
      </c>
      <c r="F187" s="58">
        <v>108186</v>
      </c>
      <c r="G187" s="58">
        <f t="shared" si="32"/>
        <v>113664</v>
      </c>
    </row>
    <row r="188" spans="1:7" s="5" customFormat="1" ht="12" customHeight="1">
      <c r="A188" s="85"/>
      <c r="B188" s="85"/>
      <c r="C188" s="82" t="s">
        <v>354</v>
      </c>
      <c r="D188" s="62">
        <f t="shared" si="35" ref="D188:F188">SUM(D189:D190)</f>
        <v>128324272</v>
      </c>
      <c r="E188" s="63">
        <f t="shared" si="35"/>
        <v>187027081</v>
      </c>
      <c r="F188" s="63">
        <f t="shared" si="35"/>
        <v>137747765</v>
      </c>
      <c r="G188" s="27">
        <f t="shared" si="32"/>
        <v>453099118</v>
      </c>
    </row>
    <row r="189" spans="1:7" s="5" customFormat="1" ht="12" customHeight="1">
      <c r="A189" s="85" t="s">
        <v>355</v>
      </c>
      <c r="B189" s="85" t="s">
        <v>356</v>
      </c>
      <c r="C189" s="83" t="s">
        <v>357</v>
      </c>
      <c r="D189" s="58">
        <v>128324272</v>
      </c>
      <c r="E189" s="58">
        <v>0</v>
      </c>
      <c r="F189" s="58">
        <v>0</v>
      </c>
      <c r="G189" s="58">
        <f t="shared" si="32"/>
        <v>128324272</v>
      </c>
    </row>
    <row r="190" spans="1:7" s="5" customFormat="1" ht="12" customHeight="1">
      <c r="A190" s="85" t="s">
        <v>358</v>
      </c>
      <c r="B190" s="85" t="s">
        <v>356</v>
      </c>
      <c r="C190" s="83" t="s">
        <v>359</v>
      </c>
      <c r="D190" s="58">
        <v>0</v>
      </c>
      <c r="E190" s="58">
        <v>187027081</v>
      </c>
      <c r="F190" s="58">
        <v>137747765</v>
      </c>
      <c r="G190" s="58">
        <f t="shared" si="32"/>
        <v>324774846</v>
      </c>
    </row>
    <row r="191" spans="1:29" s="30" customFormat="1" ht="12" customHeight="1">
      <c r="A191" s="85"/>
      <c r="B191" s="85"/>
      <c r="C191" s="83"/>
      <c r="D191" s="45"/>
      <c r="E191" s="49"/>
      <c r="F191" s="49"/>
      <c r="G191" s="46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7" s="5" customFormat="1" ht="12" customHeight="1">
      <c r="A192" s="85"/>
      <c r="B192" s="85"/>
      <c r="C192" s="82" t="s">
        <v>360</v>
      </c>
      <c r="D192" s="62">
        <f>SUM(D193:D194)</f>
        <v>240000000</v>
      </c>
      <c r="E192" s="63">
        <f>SUM(E193:E194)</f>
        <v>60000000</v>
      </c>
      <c r="F192" s="63">
        <f>SUM(F193:F194)</f>
        <v>212000000</v>
      </c>
      <c r="G192" s="27">
        <f t="shared" si="36" ref="G192:G195">SUM(D192:F192)</f>
        <v>512000000</v>
      </c>
    </row>
    <row r="193" spans="1:29" s="30" customFormat="1" ht="12" customHeight="1">
      <c r="A193" s="85" t="s">
        <v>361</v>
      </c>
      <c r="B193" s="85" t="s">
        <v>362</v>
      </c>
      <c r="C193" s="83" t="s">
        <v>363</v>
      </c>
      <c r="D193" s="58">
        <v>240000000</v>
      </c>
      <c r="E193" s="58">
        <v>0</v>
      </c>
      <c r="F193" s="58">
        <v>0</v>
      </c>
      <c r="G193" s="58">
        <f t="shared" si="36"/>
        <v>240000000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s="30" customFormat="1" ht="17.25" customHeight="1">
      <c r="A194" s="85" t="s">
        <v>364</v>
      </c>
      <c r="B194" s="85" t="s">
        <v>365</v>
      </c>
      <c r="C194" s="83" t="s">
        <v>366</v>
      </c>
      <c r="D194" s="58">
        <v>0</v>
      </c>
      <c r="E194" s="58">
        <v>60000000</v>
      </c>
      <c r="F194" s="58">
        <v>212000000</v>
      </c>
      <c r="G194" s="58">
        <f t="shared" si="36"/>
        <v>272000000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s="30" customFormat="1" ht="12" customHeight="1">
      <c r="A195" s="85"/>
      <c r="B195" s="85"/>
      <c r="C195" s="89" t="s">
        <v>367</v>
      </c>
      <c r="D195" s="90">
        <f>D3+D21+D45+D51+D66+D192</f>
        <v>6973238117</v>
      </c>
      <c r="E195" s="91">
        <f>E3+E21+E45+E51+E66+E192</f>
        <v>6208724756</v>
      </c>
      <c r="F195" s="91">
        <f>F3+F21+F45+F51+F66+F192</f>
        <v>5940074804</v>
      </c>
      <c r="G195" s="92">
        <f t="shared" si="36"/>
        <v>19122037677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s="30" customFormat="1" ht="12" customHeight="1">
      <c r="A196" s="93"/>
      <c r="B196" s="94"/>
      <c r="C196" s="94"/>
      <c r="D196" s="94"/>
      <c r="E196" s="94"/>
      <c r="F196" s="94"/>
      <c r="G196" s="9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s="30" customFormat="1" ht="12" customHeight="1">
      <c r="A197" s="95"/>
      <c r="B197" s="94"/>
      <c r="C197" s="94"/>
      <c r="D197" s="94"/>
      <c r="E197" s="94"/>
      <c r="F197" s="94"/>
      <c r="G197" s="9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s="30" customFormat="1" ht="12" customHeight="1">
      <c r="A198" s="95"/>
      <c r="B198" s="94"/>
      <c r="C198" s="94"/>
      <c r="D198" s="94"/>
      <c r="E198" s="94"/>
      <c r="F198" s="94"/>
      <c r="G198" s="9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s="30" customFormat="1" ht="12" customHeight="1">
      <c r="A199" s="95"/>
      <c r="B199" s="94"/>
      <c r="C199" s="94"/>
      <c r="D199" s="94"/>
      <c r="E199" s="94"/>
      <c r="F199" s="94"/>
      <c r="G199" s="9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s="30" customFormat="1" ht="12" customHeight="1">
      <c r="A200" s="95"/>
      <c r="B200" s="94"/>
      <c r="C200" s="94"/>
      <c r="D200" s="94"/>
      <c r="E200" s="94"/>
      <c r="F200" s="94"/>
      <c r="G200" s="9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s="30" customFormat="1" ht="12" customHeight="1">
      <c r="A201" s="95"/>
      <c r="B201" s="94"/>
      <c r="C201" s="94"/>
      <c r="D201" s="94"/>
      <c r="E201" s="94"/>
      <c r="F201" s="94"/>
      <c r="G201" s="9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s="30" customFormat="1" ht="12" customHeight="1">
      <c r="A202" s="95"/>
      <c r="B202" s="94"/>
      <c r="C202" s="94"/>
      <c r="D202" s="94"/>
      <c r="E202" s="94"/>
      <c r="F202" s="94"/>
      <c r="G202" s="9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s="30" customFormat="1" ht="12" customHeight="1">
      <c r="A203" s="96"/>
      <c r="B203" s="97"/>
      <c r="C203" s="97"/>
      <c r="D203" s="97"/>
      <c r="E203" s="97"/>
      <c r="F203" s="97"/>
      <c r="G203" s="97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s="30" customFormat="1" ht="12" customHeight="1">
      <c r="A204" s="96"/>
      <c r="B204" s="97"/>
      <c r="C204" s="97"/>
      <c r="D204" s="97"/>
      <c r="E204" s="97"/>
      <c r="F204" s="97"/>
      <c r="G204" s="97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s="30" customFormat="1" ht="12" customHeight="1">
      <c r="A205" s="96"/>
      <c r="B205" s="97"/>
      <c r="C205" s="98"/>
      <c r="D205" s="98"/>
      <c r="E205" s="99"/>
      <c r="F205" s="99"/>
      <c r="G205" s="97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s="30" customFormat="1" ht="12" customHeight="1">
      <c r="A206" s="96"/>
      <c r="B206" s="97"/>
      <c r="C206" s="98"/>
      <c r="D206" s="98"/>
      <c r="E206" s="99"/>
      <c r="F206" s="99"/>
      <c r="G206" s="97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s="100" customFormat="1" ht="18.75" customHeight="1">
      <c r="A207" s="101"/>
      <c r="B207" s="102"/>
      <c r="C207" s="103"/>
      <c r="D207" s="103"/>
      <c r="E207" s="104"/>
      <c r="F207" s="104"/>
      <c r="G207" s="102"/>
      <c r="H207" s="79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7" customFormat="1" ht="12" customHeight="1">
      <c r="A208" s="101"/>
      <c r="B208" s="102"/>
      <c r="C208" s="103"/>
      <c r="D208" s="103"/>
      <c r="E208" s="106"/>
      <c r="F208" s="104"/>
      <c r="G208" s="102"/>
      <c r="H208" s="79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3:6" ht="12" customHeight="1">
      <c r="C209" s="103"/>
      <c r="D209" s="103"/>
      <c r="E209" s="104"/>
      <c r="F209" s="104"/>
    </row>
    <row r="210" spans="3:6" ht="12" customHeight="1">
      <c r="C210" s="103"/>
      <c r="D210" s="103"/>
      <c r="E210" s="104"/>
      <c r="F210" s="104"/>
    </row>
    <row r="211" spans="3:6" ht="12" customHeight="1">
      <c r="C211" s="103"/>
      <c r="D211" s="103"/>
      <c r="E211" s="104"/>
      <c r="F211" s="104"/>
    </row>
    <row r="212" spans="3:6" ht="12" customHeight="1">
      <c r="C212" s="103"/>
      <c r="D212" s="103"/>
      <c r="E212" s="104"/>
      <c r="F212" s="104"/>
    </row>
  </sheetData>
  <printOptions horizontalCentered="1"/>
  <pageMargins left="0.31496062992125984" right="0.31496062992125984" top="1.17" bottom="0.4724409448818898" header="0.31496062992125984" footer="0.1968503937007874"/>
  <pageSetup fitToHeight="0" orientation="landscape" scale="70" r:id="rId3"/>
  <headerFooter>
    <oddHeader>&amp;L   &amp;G&amp;C&amp;"DIN Pro Bold,Negrita"PODER EJECUTIVO
DEL ESTADO DE TAMAULIPAS
&amp;G 
Cedula Acumulativa por Rubro de Ingresos
del 1 de Enero al 31 de Marzo de 2022
&amp;7(Pesos)</oddHeader>
    <oddFooter>&amp;C&amp;G
&amp;"Arial,Negrita"&amp;12Anexos</oddFooter>
  </headerFooter>
  <rowBreaks count="3" manualBreakCount="3">
    <brk id="57" max="16383" man="1"/>
    <brk id="110" max="16383" man="1"/>
    <brk id="168" max="16383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Edo Analit Ingr Calendariza 22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