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525"/>
  </bookViews>
  <sheets>
    <sheet name="Edo Analit Ingr Calenda dic ok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 Analit Ingr Calenda dic ok'!$A$1:$P$277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Print_Titles" localSheetId="0">'Edo Analit Ingr Calenda dic ok'!$1:$2</definedName>
    <definedName name="q">#REF!</definedName>
    <definedName name="T">#REF!</definedName>
    <definedName name="_xlnm.Print_Titles" localSheetId="0">'Edo Analit Ingr Calenda dic ok'!$C:$C,'Edo Analit Ingr Calenda dic ok'!$1:$2</definedName>
    <definedName name="VANESSA">#REF!</definedName>
    <definedName name="VANESSA13">#REF!</definedName>
    <definedName name="VARIO">#REF!</definedName>
    <definedName name="XCVCXBV">#REF!</definedName>
    <definedName name="Z_1C9A9121_E977_4B7C_B9B8_1EE409452C9A_.wvu.PrintTitles" localSheetId="0" hidden="1">'Edo Analit Ingr Calenda dic ok'!$1:$2</definedName>
    <definedName name="Z_B4154E39_D80D_4C70_B5BA_E2F4455703A0_.wvu.PrintTitles" localSheetId="0" hidden="1">'Edo Analit Ingr Calenda dic ok'!$1:$2</definedName>
    <definedName name="Z_DAB10FE5_72A9_41F7_9074_75BA0A35D880_.wvu.PrintTitles" localSheetId="0" hidden="1">'Edo Analit Ingr Calenda dic ok'!$1:$2</definedName>
    <definedName name="Z_E7094936_1F74_49C0_9A17_F7F2B6147DB4_.wvu.PrintTitles" localSheetId="0" hidden="1">'Edo Analit Ingr Calenda dic ok'!$1:$2</definedName>
  </definedNames>
  <calcPr calcId="145621"/>
</workbook>
</file>

<file path=xl/calcChain.xml><?xml version="1.0" encoding="utf-8"?>
<calcChain xmlns="http://schemas.openxmlformats.org/spreadsheetml/2006/main">
  <c r="P267" i="1" l="1"/>
  <c r="P266" i="1"/>
  <c r="P265" i="1"/>
  <c r="P264" i="1"/>
  <c r="P263" i="1"/>
  <c r="P262" i="1"/>
  <c r="P261" i="1"/>
  <c r="P260" i="1"/>
  <c r="P259" i="1"/>
  <c r="N258" i="1"/>
  <c r="P258" i="1" s="1"/>
  <c r="O257" i="1"/>
  <c r="M257" i="1"/>
  <c r="L257" i="1"/>
  <c r="K257" i="1"/>
  <c r="J257" i="1"/>
  <c r="I257" i="1"/>
  <c r="H257" i="1"/>
  <c r="G257" i="1"/>
  <c r="F257" i="1"/>
  <c r="E257" i="1"/>
  <c r="D257" i="1"/>
  <c r="P255" i="1"/>
  <c r="P254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P253" i="1" s="1"/>
  <c r="P252" i="1"/>
  <c r="O251" i="1"/>
  <c r="N251" i="1"/>
  <c r="M251" i="1"/>
  <c r="L251" i="1"/>
  <c r="I251" i="1"/>
  <c r="H251" i="1"/>
  <c r="G251" i="1"/>
  <c r="F251" i="1"/>
  <c r="E251" i="1"/>
  <c r="D251" i="1"/>
  <c r="P251" i="1" s="1"/>
  <c r="P250" i="1"/>
  <c r="O249" i="1"/>
  <c r="N249" i="1"/>
  <c r="M249" i="1"/>
  <c r="L249" i="1"/>
  <c r="I249" i="1"/>
  <c r="H249" i="1"/>
  <c r="G249" i="1"/>
  <c r="F249" i="1"/>
  <c r="E249" i="1"/>
  <c r="D249" i="1"/>
  <c r="P249" i="1" s="1"/>
  <c r="P248" i="1"/>
  <c r="P247" i="1"/>
  <c r="P246" i="1"/>
  <c r="P245" i="1"/>
  <c r="P244" i="1"/>
  <c r="P243" i="1"/>
  <c r="P242" i="1"/>
  <c r="P241" i="1"/>
  <c r="P240" i="1"/>
  <c r="P239" i="1"/>
  <c r="P238" i="1"/>
  <c r="P237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P236" i="1" s="1"/>
  <c r="P235" i="1"/>
  <c r="P234" i="1"/>
  <c r="P233" i="1"/>
  <c r="P232" i="1"/>
  <c r="P231" i="1"/>
  <c r="P230" i="1"/>
  <c r="P229" i="1"/>
  <c r="P228" i="1"/>
  <c r="P227" i="1"/>
  <c r="P226" i="1"/>
  <c r="P225" i="1"/>
  <c r="P224" i="1"/>
  <c r="O223" i="1"/>
  <c r="N223" i="1"/>
  <c r="N222" i="1" s="1"/>
  <c r="M223" i="1"/>
  <c r="L223" i="1"/>
  <c r="L222" i="1" s="1"/>
  <c r="K223" i="1"/>
  <c r="J223" i="1"/>
  <c r="J222" i="1" s="1"/>
  <c r="I223" i="1"/>
  <c r="H223" i="1"/>
  <c r="H222" i="1" s="1"/>
  <c r="G223" i="1"/>
  <c r="F223" i="1"/>
  <c r="F222" i="1" s="1"/>
  <c r="E223" i="1"/>
  <c r="D223" i="1"/>
  <c r="P223" i="1" s="1"/>
  <c r="O222" i="1"/>
  <c r="M222" i="1"/>
  <c r="K222" i="1"/>
  <c r="I222" i="1"/>
  <c r="G222" i="1"/>
  <c r="E222" i="1"/>
  <c r="P221" i="1"/>
  <c r="P220" i="1"/>
  <c r="P219" i="1"/>
  <c r="P218" i="1"/>
  <c r="P217" i="1"/>
  <c r="E217" i="1"/>
  <c r="P216" i="1"/>
  <c r="P215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P214" i="1" s="1"/>
  <c r="P213" i="1"/>
  <c r="P212" i="1"/>
  <c r="P211" i="1"/>
  <c r="P210" i="1"/>
  <c r="P209" i="1"/>
  <c r="P208" i="1"/>
  <c r="P207" i="1"/>
  <c r="P206" i="1"/>
  <c r="P205" i="1"/>
  <c r="P204" i="1"/>
  <c r="P203" i="1"/>
  <c r="O202" i="1"/>
  <c r="N202" i="1"/>
  <c r="N201" i="1" s="1"/>
  <c r="N70" i="1" s="1"/>
  <c r="M202" i="1"/>
  <c r="L202" i="1"/>
  <c r="L201" i="1" s="1"/>
  <c r="L70" i="1" s="1"/>
  <c r="K202" i="1"/>
  <c r="J202" i="1"/>
  <c r="J201" i="1" s="1"/>
  <c r="J70" i="1" s="1"/>
  <c r="I202" i="1"/>
  <c r="H202" i="1"/>
  <c r="H201" i="1" s="1"/>
  <c r="H70" i="1" s="1"/>
  <c r="G202" i="1"/>
  <c r="F202" i="1"/>
  <c r="F201" i="1" s="1"/>
  <c r="F70" i="1" s="1"/>
  <c r="E202" i="1"/>
  <c r="D202" i="1"/>
  <c r="O201" i="1"/>
  <c r="M201" i="1"/>
  <c r="K201" i="1"/>
  <c r="I201" i="1"/>
  <c r="G201" i="1"/>
  <c r="E201" i="1"/>
  <c r="P200" i="1"/>
  <c r="P199" i="1" s="1"/>
  <c r="O199" i="1"/>
  <c r="N199" i="1"/>
  <c r="M199" i="1"/>
  <c r="L199" i="1"/>
  <c r="K199" i="1"/>
  <c r="J199" i="1"/>
  <c r="I199" i="1"/>
  <c r="H199" i="1"/>
  <c r="G199" i="1"/>
  <c r="F199" i="1"/>
  <c r="E199" i="1"/>
  <c r="D199" i="1"/>
  <c r="P198" i="1"/>
  <c r="P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P195" i="1"/>
  <c r="P194" i="1"/>
  <c r="P193" i="1"/>
  <c r="P192" i="1"/>
  <c r="P191" i="1"/>
  <c r="P190" i="1"/>
  <c r="P189" i="1" s="1"/>
  <c r="O189" i="1"/>
  <c r="N189" i="1"/>
  <c r="M189" i="1"/>
  <c r="L189" i="1"/>
  <c r="I189" i="1"/>
  <c r="P188" i="1"/>
  <c r="P187" i="1"/>
  <c r="P186" i="1"/>
  <c r="P185" i="1"/>
  <c r="P184" i="1" s="1"/>
  <c r="O184" i="1"/>
  <c r="N184" i="1"/>
  <c r="M184" i="1"/>
  <c r="L184" i="1"/>
  <c r="K184" i="1"/>
  <c r="J184" i="1"/>
  <c r="I184" i="1"/>
  <c r="H184" i="1"/>
  <c r="G184" i="1"/>
  <c r="F184" i="1"/>
  <c r="E184" i="1"/>
  <c r="D184" i="1"/>
  <c r="P183" i="1"/>
  <c r="P182" i="1"/>
  <c r="P181" i="1"/>
  <c r="P180" i="1" s="1"/>
  <c r="O180" i="1"/>
  <c r="N180" i="1"/>
  <c r="M180" i="1"/>
  <c r="L180" i="1"/>
  <c r="K180" i="1"/>
  <c r="J180" i="1"/>
  <c r="I180" i="1"/>
  <c r="H180" i="1"/>
  <c r="G180" i="1"/>
  <c r="F180" i="1"/>
  <c r="E180" i="1"/>
  <c r="D180" i="1"/>
  <c r="P179" i="1"/>
  <c r="P178" i="1"/>
  <c r="P177" i="1"/>
  <c r="P176" i="1"/>
  <c r="P175" i="1"/>
  <c r="P174" i="1"/>
  <c r="P173" i="1"/>
  <c r="P172" i="1"/>
  <c r="P171" i="1"/>
  <c r="P170" i="1"/>
  <c r="P169" i="1"/>
  <c r="P168" i="1" s="1"/>
  <c r="O168" i="1"/>
  <c r="N168" i="1"/>
  <c r="M168" i="1"/>
  <c r="L168" i="1"/>
  <c r="K168" i="1"/>
  <c r="J168" i="1"/>
  <c r="I168" i="1"/>
  <c r="H168" i="1"/>
  <c r="G168" i="1"/>
  <c r="F168" i="1"/>
  <c r="E168" i="1"/>
  <c r="D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P152" i="1"/>
  <c r="P151" i="1"/>
  <c r="P150" i="1"/>
  <c r="P149" i="1"/>
  <c r="P148" i="1"/>
  <c r="P147" i="1"/>
  <c r="P146" i="1"/>
  <c r="P145" i="1"/>
  <c r="P144" i="1"/>
  <c r="P143" i="1"/>
  <c r="P142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P141" i="1" s="1"/>
  <c r="P140" i="1"/>
  <c r="P139" i="1"/>
  <c r="P138" i="1"/>
  <c r="P137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P136" i="1" s="1"/>
  <c r="P135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P134" i="1" s="1"/>
  <c r="P133" i="1"/>
  <c r="P132" i="1"/>
  <c r="P131" i="1"/>
  <c r="P130" i="1"/>
  <c r="P129" i="1"/>
  <c r="P128" i="1"/>
  <c r="P127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P126" i="1" s="1"/>
  <c r="O125" i="1"/>
  <c r="N125" i="1"/>
  <c r="M125" i="1"/>
  <c r="L125" i="1"/>
  <c r="K125" i="1"/>
  <c r="J125" i="1"/>
  <c r="I125" i="1"/>
  <c r="H125" i="1"/>
  <c r="G125" i="1"/>
  <c r="F125" i="1"/>
  <c r="E125" i="1"/>
  <c r="D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 s="1"/>
  <c r="O109" i="1"/>
  <c r="N109" i="1"/>
  <c r="M109" i="1"/>
  <c r="L109" i="1"/>
  <c r="K109" i="1"/>
  <c r="J109" i="1"/>
  <c r="I109" i="1"/>
  <c r="H109" i="1"/>
  <c r="G109" i="1"/>
  <c r="F109" i="1"/>
  <c r="E109" i="1"/>
  <c r="D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P107" i="1"/>
  <c r="P106" i="1"/>
  <c r="P105" i="1"/>
  <c r="P104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P103" i="1" s="1"/>
  <c r="P102" i="1"/>
  <c r="P101" i="1"/>
  <c r="P100" i="1"/>
  <c r="P99" i="1"/>
  <c r="P98" i="1"/>
  <c r="P97" i="1"/>
  <c r="P96" i="1"/>
  <c r="O95" i="1"/>
  <c r="N95" i="1"/>
  <c r="M95" i="1"/>
  <c r="L95" i="1"/>
  <c r="I95" i="1"/>
  <c r="H95" i="1"/>
  <c r="G95" i="1"/>
  <c r="F95" i="1"/>
  <c r="E95" i="1"/>
  <c r="D95" i="1"/>
  <c r="P95" i="1" s="1"/>
  <c r="P94" i="1"/>
  <c r="P93" i="1"/>
  <c r="P92" i="1"/>
  <c r="P91" i="1"/>
  <c r="P90" i="1"/>
  <c r="P89" i="1"/>
  <c r="P88" i="1"/>
  <c r="O87" i="1"/>
  <c r="N87" i="1"/>
  <c r="M87" i="1"/>
  <c r="L87" i="1"/>
  <c r="I87" i="1"/>
  <c r="H87" i="1"/>
  <c r="G87" i="1"/>
  <c r="F87" i="1"/>
  <c r="E87" i="1"/>
  <c r="D87" i="1"/>
  <c r="P87" i="1" s="1"/>
  <c r="O86" i="1"/>
  <c r="N86" i="1"/>
  <c r="M86" i="1"/>
  <c r="L86" i="1"/>
  <c r="K86" i="1"/>
  <c r="J86" i="1"/>
  <c r="I86" i="1"/>
  <c r="H86" i="1"/>
  <c r="G86" i="1"/>
  <c r="F86" i="1"/>
  <c r="E86" i="1"/>
  <c r="D86" i="1"/>
  <c r="P86" i="1" s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O70" i="1"/>
  <c r="M70" i="1"/>
  <c r="K70" i="1"/>
  <c r="I70" i="1"/>
  <c r="G70" i="1"/>
  <c r="E70" i="1"/>
  <c r="P69" i="1"/>
  <c r="P68" i="1"/>
  <c r="O67" i="1"/>
  <c r="N67" i="1"/>
  <c r="M67" i="1"/>
  <c r="L67" i="1"/>
  <c r="K67" i="1"/>
  <c r="J67" i="1"/>
  <c r="I67" i="1"/>
  <c r="H67" i="1"/>
  <c r="G67" i="1"/>
  <c r="F67" i="1"/>
  <c r="E67" i="1"/>
  <c r="D67" i="1"/>
  <c r="P67" i="1" s="1"/>
  <c r="P66" i="1"/>
  <c r="O65" i="1"/>
  <c r="N65" i="1"/>
  <c r="N64" i="1" s="1"/>
  <c r="N52" i="1" s="1"/>
  <c r="N51" i="1" s="1"/>
  <c r="M65" i="1"/>
  <c r="L65" i="1"/>
  <c r="K65" i="1"/>
  <c r="J65" i="1"/>
  <c r="J64" i="1" s="1"/>
  <c r="J52" i="1" s="1"/>
  <c r="J51" i="1" s="1"/>
  <c r="I65" i="1"/>
  <c r="H65" i="1"/>
  <c r="G65" i="1"/>
  <c r="F65" i="1"/>
  <c r="F64" i="1" s="1"/>
  <c r="F52" i="1" s="1"/>
  <c r="F51" i="1" s="1"/>
  <c r="E65" i="1"/>
  <c r="D65" i="1"/>
  <c r="P65" i="1" s="1"/>
  <c r="O64" i="1"/>
  <c r="M64" i="1"/>
  <c r="L64" i="1"/>
  <c r="K64" i="1"/>
  <c r="I64" i="1"/>
  <c r="H64" i="1"/>
  <c r="G64" i="1"/>
  <c r="E64" i="1"/>
  <c r="D64" i="1"/>
  <c r="P63" i="1"/>
  <c r="I62" i="1"/>
  <c r="P62" i="1" s="1"/>
  <c r="P61" i="1"/>
  <c r="P60" i="1"/>
  <c r="P59" i="1"/>
  <c r="P58" i="1"/>
  <c r="P57" i="1"/>
  <c r="P56" i="1"/>
  <c r="P55" i="1"/>
  <c r="P54" i="1"/>
  <c r="O53" i="1"/>
  <c r="O52" i="1" s="1"/>
  <c r="O51" i="1" s="1"/>
  <c r="N53" i="1"/>
  <c r="M53" i="1"/>
  <c r="L53" i="1"/>
  <c r="K53" i="1"/>
  <c r="K52" i="1" s="1"/>
  <c r="K51" i="1" s="1"/>
  <c r="J53" i="1"/>
  <c r="I53" i="1"/>
  <c r="H53" i="1"/>
  <c r="G53" i="1"/>
  <c r="G52" i="1" s="1"/>
  <c r="G51" i="1" s="1"/>
  <c r="F53" i="1"/>
  <c r="E53" i="1"/>
  <c r="D53" i="1"/>
  <c r="P53" i="1" s="1"/>
  <c r="M52" i="1"/>
  <c r="M51" i="1" s="1"/>
  <c r="L52" i="1"/>
  <c r="L51" i="1" s="1"/>
  <c r="I52" i="1"/>
  <c r="I51" i="1" s="1"/>
  <c r="H52" i="1"/>
  <c r="H51" i="1" s="1"/>
  <c r="E52" i="1"/>
  <c r="E51" i="1" s="1"/>
  <c r="D52" i="1"/>
  <c r="P50" i="1"/>
  <c r="P49" i="1"/>
  <c r="P48" i="1"/>
  <c r="P47" i="1"/>
  <c r="O46" i="1"/>
  <c r="O45" i="1" s="1"/>
  <c r="N46" i="1"/>
  <c r="N45" i="1" s="1"/>
  <c r="M46" i="1"/>
  <c r="L46" i="1"/>
  <c r="K46" i="1"/>
  <c r="K45" i="1" s="1"/>
  <c r="J46" i="1"/>
  <c r="J45" i="1" s="1"/>
  <c r="I46" i="1"/>
  <c r="H46" i="1"/>
  <c r="G46" i="1"/>
  <c r="G45" i="1" s="1"/>
  <c r="F46" i="1"/>
  <c r="F45" i="1" s="1"/>
  <c r="E46" i="1"/>
  <c r="D46" i="1"/>
  <c r="P46" i="1" s="1"/>
  <c r="M45" i="1"/>
  <c r="L45" i="1"/>
  <c r="I45" i="1"/>
  <c r="H45" i="1"/>
  <c r="E45" i="1"/>
  <c r="D45" i="1"/>
  <c r="P44" i="1"/>
  <c r="P43" i="1"/>
  <c r="P42" i="1"/>
  <c r="P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P39" i="1"/>
  <c r="O38" i="1"/>
  <c r="N38" i="1"/>
  <c r="M38" i="1"/>
  <c r="L38" i="1"/>
  <c r="I38" i="1"/>
  <c r="H38" i="1"/>
  <c r="G38" i="1"/>
  <c r="F38" i="1"/>
  <c r="E38" i="1"/>
  <c r="P38" i="1" s="1"/>
  <c r="D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O22" i="1"/>
  <c r="N22" i="1"/>
  <c r="M22" i="1"/>
  <c r="M21" i="1" s="1"/>
  <c r="L22" i="1"/>
  <c r="L21" i="1" s="1"/>
  <c r="K22" i="1"/>
  <c r="J22" i="1"/>
  <c r="I22" i="1"/>
  <c r="I21" i="1" s="1"/>
  <c r="H22" i="1"/>
  <c r="H21" i="1" s="1"/>
  <c r="G22" i="1"/>
  <c r="F22" i="1"/>
  <c r="E22" i="1"/>
  <c r="E21" i="1" s="1"/>
  <c r="D22" i="1"/>
  <c r="P22" i="1" s="1"/>
  <c r="O21" i="1"/>
  <c r="N21" i="1"/>
  <c r="K21" i="1"/>
  <c r="J21" i="1"/>
  <c r="G21" i="1"/>
  <c r="F21" i="1"/>
  <c r="P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P18" i="1"/>
  <c r="P17" i="1"/>
  <c r="P16" i="1"/>
  <c r="P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P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P11" i="1"/>
  <c r="P10" i="1"/>
  <c r="O9" i="1"/>
  <c r="N9" i="1"/>
  <c r="M9" i="1"/>
  <c r="L9" i="1"/>
  <c r="K9" i="1"/>
  <c r="J9" i="1"/>
  <c r="I9" i="1"/>
  <c r="H9" i="1"/>
  <c r="G9" i="1"/>
  <c r="F9" i="1"/>
  <c r="E9" i="1"/>
  <c r="D9" i="1"/>
  <c r="P9" i="1" s="1"/>
  <c r="P8" i="1"/>
  <c r="O7" i="1"/>
  <c r="N7" i="1"/>
  <c r="M7" i="1"/>
  <c r="L7" i="1"/>
  <c r="K7" i="1"/>
  <c r="J7" i="1"/>
  <c r="I7" i="1"/>
  <c r="H7" i="1"/>
  <c r="G7" i="1"/>
  <c r="F7" i="1"/>
  <c r="E7" i="1"/>
  <c r="D7" i="1"/>
  <c r="P7" i="1" s="1"/>
  <c r="P6" i="1"/>
  <c r="P5" i="1"/>
  <c r="O4" i="1"/>
  <c r="O3" i="1" s="1"/>
  <c r="N4" i="1"/>
  <c r="N3" i="1" s="1"/>
  <c r="M4" i="1"/>
  <c r="L4" i="1"/>
  <c r="K4" i="1"/>
  <c r="K3" i="1" s="1"/>
  <c r="J4" i="1"/>
  <c r="J3" i="1" s="1"/>
  <c r="J268" i="1" s="1"/>
  <c r="I4" i="1"/>
  <c r="H4" i="1"/>
  <c r="G4" i="1"/>
  <c r="G3" i="1" s="1"/>
  <c r="F4" i="1"/>
  <c r="F3" i="1" s="1"/>
  <c r="F268" i="1" s="1"/>
  <c r="E4" i="1"/>
  <c r="D4" i="1"/>
  <c r="P4" i="1" s="1"/>
  <c r="M3" i="1"/>
  <c r="L3" i="1"/>
  <c r="L268" i="1" s="1"/>
  <c r="I3" i="1"/>
  <c r="H3" i="1"/>
  <c r="H268" i="1" s="1"/>
  <c r="E3" i="1"/>
  <c r="D3" i="1"/>
  <c r="I268" i="1" l="1"/>
  <c r="P52" i="1"/>
  <c r="P64" i="1"/>
  <c r="P125" i="1"/>
  <c r="P108" i="1" s="1"/>
  <c r="D201" i="1"/>
  <c r="D70" i="1" s="1"/>
  <c r="P70" i="1" s="1"/>
  <c r="E268" i="1"/>
  <c r="M268" i="1"/>
  <c r="G268" i="1"/>
  <c r="K268" i="1"/>
  <c r="O268" i="1"/>
  <c r="P45" i="1"/>
  <c r="P3" i="1"/>
  <c r="D21" i="1"/>
  <c r="P21" i="1" s="1"/>
  <c r="D51" i="1"/>
  <c r="P51" i="1" s="1"/>
  <c r="P202" i="1"/>
  <c r="P201" i="1" s="1"/>
  <c r="D222" i="1"/>
  <c r="P222" i="1" s="1"/>
  <c r="N257" i="1"/>
  <c r="N268" i="1" s="1"/>
  <c r="P257" i="1" l="1"/>
  <c r="D268" i="1"/>
  <c r="P268" i="1" s="1"/>
</calcChain>
</file>

<file path=xl/sharedStrings.xml><?xml version="1.0" encoding="utf-8"?>
<sst xmlns="http://schemas.openxmlformats.org/spreadsheetml/2006/main" count="666" uniqueCount="531">
  <si>
    <t>fondo</t>
  </si>
  <si>
    <t>Partida Presupuestal</t>
  </si>
  <si>
    <t>Fuente del Ingreso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</si>
  <si>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</si>
  <si>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</si>
  <si>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</si>
  <si>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</si>
  <si>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</si>
  <si>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</si>
  <si>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</si>
  <si>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</si>
  <si>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</si>
  <si>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</si>
  <si>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</si>
  <si>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</si>
  <si>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</si>
  <si>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</si>
  <si>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 xml:space="preserve">Impuestos Sobre los Ingresos </t>
  </si>
  <si>
    <t>2111000101</t>
  </si>
  <si>
    <t>1110001</t>
  </si>
  <si>
    <t xml:space="preserve">    Sobre Honorarios</t>
  </si>
  <si>
    <t>1120001</t>
  </si>
  <si>
    <t xml:space="preserve">    Sobre Juegos Permitidos</t>
  </si>
  <si>
    <t>Impuestos Sobre el Patrimonio</t>
  </si>
  <si>
    <t>1220001</t>
  </si>
  <si>
    <t xml:space="preserve">     Sobre Actos y Operaciones Civiles</t>
  </si>
  <si>
    <t>Impuestos Sobre la Producción el Consumo y las Transacciones</t>
  </si>
  <si>
    <t>1310001</t>
  </si>
  <si>
    <t xml:space="preserve">      Sobre la Prestación de Servicios de Hospedaje</t>
  </si>
  <si>
    <t xml:space="preserve">      Sobre la Enajenación de Bebidas Alcohólicas y Tabacos Labrados </t>
  </si>
  <si>
    <t>Impuestos Sobre Nominas y Asimilables</t>
  </si>
  <si>
    <t>1510001</t>
  </si>
  <si>
    <t xml:space="preserve">    Impuesto Sobre Remuneraciones al trabajo al Personal Subordinado</t>
  </si>
  <si>
    <t>Accesorios de Impuestos</t>
  </si>
  <si>
    <t>1710001</t>
  </si>
  <si>
    <t xml:space="preserve">     Recargos de Impuestos</t>
  </si>
  <si>
    <t>1720001</t>
  </si>
  <si>
    <t xml:space="preserve">     Multas de Impuestos</t>
  </si>
  <si>
    <t>1730001</t>
  </si>
  <si>
    <t xml:space="preserve">    Gastos de Ejecucion</t>
  </si>
  <si>
    <t>1750001</t>
  </si>
  <si>
    <t xml:space="preserve">    Honorarios</t>
  </si>
  <si>
    <t>Impuestos No Comprendidos en la Ley de Ingresos Vigente ,Causados en Ejercicios Fiscales Anteriores Pendientes de Liquidación o Pago</t>
  </si>
  <si>
    <t>Rezago Tenencia Local</t>
  </si>
  <si>
    <t xml:space="preserve">DERECHOS </t>
  </si>
  <si>
    <t>Derechos por Prestación de Servicios</t>
  </si>
  <si>
    <t>4310001</t>
  </si>
  <si>
    <t xml:space="preserve">     Servicios Generales</t>
  </si>
  <si>
    <t>4320001</t>
  </si>
  <si>
    <t xml:space="preserve">     Servicios de Registro Civil</t>
  </si>
  <si>
    <t>4330001</t>
  </si>
  <si>
    <t xml:space="preserve">     Servicios de Registro Publico de la Propiedad Inmueble</t>
  </si>
  <si>
    <t>4340001</t>
  </si>
  <si>
    <t xml:space="preserve">     Servicios de Registro Publico del Comercio</t>
  </si>
  <si>
    <t>4350001</t>
  </si>
  <si>
    <t xml:space="preserve">     Servicios Prestados por Autoridades Educativas del Estado</t>
  </si>
  <si>
    <t>4360001</t>
  </si>
  <si>
    <t xml:space="preserve">     Servicios Catastrales</t>
  </si>
  <si>
    <t>4370001</t>
  </si>
  <si>
    <t xml:space="preserve">     Servicios para el Control Vehicular</t>
  </si>
  <si>
    <t>4380001</t>
  </si>
  <si>
    <t xml:space="preserve">     Servicios de Prevención y Control de la Contaminación del Medio Ambiente</t>
  </si>
  <si>
    <t>4390001</t>
  </si>
  <si>
    <t xml:space="preserve">     Servicios de Administración y Control de Desarrollo Urbano</t>
  </si>
  <si>
    <t xml:space="preserve">     De cooperacion </t>
  </si>
  <si>
    <t>4311001</t>
  </si>
  <si>
    <t xml:space="preserve">     Servicios Diversos</t>
  </si>
  <si>
    <t xml:space="preserve">     Servicios Prestados por Organismos Publicos Descentralizados</t>
  </si>
  <si>
    <t xml:space="preserve">      Servicios de Expedición de Permiso e Inscripción en el Régimen Estatal de las Casas de Empeño </t>
  </si>
  <si>
    <t>4315001</t>
  </si>
  <si>
    <t xml:space="preserve">     Servicios de  Administración y Control en  Materia Agropecuaria </t>
  </si>
  <si>
    <t>4316001</t>
  </si>
  <si>
    <t xml:space="preserve">      Derechos por las Emisiones a la Atsmosfera</t>
  </si>
  <si>
    <t>Otros Derechos</t>
  </si>
  <si>
    <t>Por Operar Máquinas de Juegos</t>
  </si>
  <si>
    <t>Accesorios</t>
  </si>
  <si>
    <t>4510001</t>
  </si>
  <si>
    <t xml:space="preserve">    Recargos</t>
  </si>
  <si>
    <t>4520001</t>
  </si>
  <si>
    <t xml:space="preserve">    Multas </t>
  </si>
  <si>
    <t>4530001</t>
  </si>
  <si>
    <t xml:space="preserve">    Gastos de Ejecución</t>
  </si>
  <si>
    <t>4540001</t>
  </si>
  <si>
    <t xml:space="preserve">    Honorarios por Notificacion Estatal</t>
  </si>
  <si>
    <t xml:space="preserve">PRODUCTOS </t>
  </si>
  <si>
    <t xml:space="preserve">Productos </t>
  </si>
  <si>
    <t>Varios- Fondos</t>
  </si>
  <si>
    <t>5112001</t>
  </si>
  <si>
    <t xml:space="preserve">    Intereses Estatales</t>
  </si>
  <si>
    <t>5113011-5114231</t>
  </si>
  <si>
    <t xml:space="preserve">    Intereses Federales</t>
  </si>
  <si>
    <t xml:space="preserve">    Por Arrendamiento, Explotacion Uso de Bienes Propiedad del Estado</t>
  </si>
  <si>
    <t xml:space="preserve">    Intereses por Fideicomisos</t>
  </si>
  <si>
    <t>APROVECHAMIENTOS</t>
  </si>
  <si>
    <t>Aprovechamientos</t>
  </si>
  <si>
    <t>Otros Aprovechamientos</t>
  </si>
  <si>
    <t>6119001</t>
  </si>
  <si>
    <t xml:space="preserve">Remanentes de OPDS Y Dependencias </t>
  </si>
  <si>
    <t>Retenciones 1 al Millar Municipios</t>
  </si>
  <si>
    <t xml:space="preserve">Otros Ingresos </t>
  </si>
  <si>
    <t>2111000166</t>
  </si>
  <si>
    <t>Aport Estatal Manejo Fitosanitario del Sorgo</t>
  </si>
  <si>
    <t>2111000162</t>
  </si>
  <si>
    <t>Aport Estatal Campaña Mosca de la Fruta</t>
  </si>
  <si>
    <t>2111000165</t>
  </si>
  <si>
    <t>Aport Estatal Campaña  Plaga de los Cítricos</t>
  </si>
  <si>
    <t>2111000127</t>
  </si>
  <si>
    <t>Indemnizacion a productores seguro agrícola catastrófico</t>
  </si>
  <si>
    <t>varios fondos</t>
  </si>
  <si>
    <t>6119003-6119010</t>
  </si>
  <si>
    <t xml:space="preserve">Otros Ingresos por Fideicomisos </t>
  </si>
  <si>
    <t>Aprovechamientos Patrimoniales</t>
  </si>
  <si>
    <t>Recuperacion de activos siniestrados</t>
  </si>
  <si>
    <t>Recargos</t>
  </si>
  <si>
    <t>6310001</t>
  </si>
  <si>
    <t xml:space="preserve">   Otros recargos </t>
  </si>
  <si>
    <t>Multas</t>
  </si>
  <si>
    <t>6320001</t>
  </si>
  <si>
    <t xml:space="preserve">   Otras Multas</t>
  </si>
  <si>
    <t>6330001</t>
  </si>
  <si>
    <t xml:space="preserve">  Honorarios por Notificacion</t>
  </si>
  <si>
    <t xml:space="preserve">PARTICIPACIONES, APORTACIONES, CONVENIOS, INCENTIVOS DERIVADOS DE LA COLABORACIÓN FISCAL Y FONDOS DISTINTOS DE APORTACIONES  </t>
  </si>
  <si>
    <t>PARTICIPACIONES</t>
  </si>
  <si>
    <t>2115280101</t>
  </si>
  <si>
    <t>8101001</t>
  </si>
  <si>
    <t xml:space="preserve">    Fondo General de Participaciones</t>
  </si>
  <si>
    <t>2015280106</t>
  </si>
  <si>
    <t>8101002</t>
  </si>
  <si>
    <t xml:space="preserve">    Fondo General  FEIEF</t>
  </si>
  <si>
    <t>2115280106</t>
  </si>
  <si>
    <t xml:space="preserve">    Fondo General de Participaciones FEIEF</t>
  </si>
  <si>
    <t>8102001</t>
  </si>
  <si>
    <t xml:space="preserve">    Fondo Fomento Municipal</t>
  </si>
  <si>
    <t>8102002</t>
  </si>
  <si>
    <t xml:space="preserve">    Fondo Fomento Municipal FEIEF</t>
  </si>
  <si>
    <t>8103001</t>
  </si>
  <si>
    <t xml:space="preserve">    Impuesto Especial sobre Producción y Servicios</t>
  </si>
  <si>
    <t>8105001</t>
  </si>
  <si>
    <t xml:space="preserve">    Fondo de Fiscalización y Recaudación</t>
  </si>
  <si>
    <t>8105002</t>
  </si>
  <si>
    <t xml:space="preserve">    Fondo de Fiscalización y Recaudación FEIEF</t>
  </si>
  <si>
    <t>8106001</t>
  </si>
  <si>
    <t xml:space="preserve">    Fondo de Extracción de Hidrocarburos</t>
  </si>
  <si>
    <t>8107001</t>
  </si>
  <si>
    <t xml:space="preserve">    Incentivo a la Venta Final de Gasolina y Diesel</t>
  </si>
  <si>
    <t>8109001</t>
  </si>
  <si>
    <t xml:space="preserve">    Fondo del Impuesto sobre la Renta </t>
  </si>
  <si>
    <t>APORTACIONES</t>
  </si>
  <si>
    <t>8211000</t>
  </si>
  <si>
    <t>Fondo de Aportaciones Para la Nómina Educativa y Gasto Operativo (FONE):</t>
  </si>
  <si>
    <t>2125331301</t>
  </si>
  <si>
    <t>8211001</t>
  </si>
  <si>
    <t xml:space="preserve">             Servicios Personales</t>
  </si>
  <si>
    <t>2125331201</t>
  </si>
  <si>
    <t>8211002</t>
  </si>
  <si>
    <t xml:space="preserve">            Otros de Gasto Corriente</t>
  </si>
  <si>
    <t>2125331101</t>
  </si>
  <si>
    <t>8211003</t>
  </si>
  <si>
    <t xml:space="preserve">            Gasto de Operación</t>
  </si>
  <si>
    <t>2125332101</t>
  </si>
  <si>
    <t>8203001-8203010</t>
  </si>
  <si>
    <t>Fondo de Aportaciones para los Servicios de Salud (FASSA)</t>
  </si>
  <si>
    <t>2125333201</t>
  </si>
  <si>
    <t>8205001</t>
  </si>
  <si>
    <t>Fondo de Aportaciones para la Infraestructura Social Municipal</t>
  </si>
  <si>
    <t>2125333101</t>
  </si>
  <si>
    <t>8205002</t>
  </si>
  <si>
    <t>Fondo de Aportaciones para la Infraestructura Social Estatal</t>
  </si>
  <si>
    <t>2125334101</t>
  </si>
  <si>
    <t>8206001</t>
  </si>
  <si>
    <t>Fondo de Aportaciones para el Fortalecimiento de los Municipios</t>
  </si>
  <si>
    <t xml:space="preserve">De Aportaciones Múltiples </t>
  </si>
  <si>
    <t>2125335101</t>
  </si>
  <si>
    <t>8207001</t>
  </si>
  <si>
    <t xml:space="preserve">          Asistencia Social</t>
  </si>
  <si>
    <t>2125335201</t>
  </si>
  <si>
    <t>8207002</t>
  </si>
  <si>
    <t xml:space="preserve">          Educación Básica</t>
  </si>
  <si>
    <t>2125335301</t>
  </si>
  <si>
    <t>8207003</t>
  </si>
  <si>
    <t xml:space="preserve">          Educación Superior</t>
  </si>
  <si>
    <t>2125335401</t>
  </si>
  <si>
    <t>8207004</t>
  </si>
  <si>
    <t xml:space="preserve">          Educación Media Superior</t>
  </si>
  <si>
    <t>8207005</t>
  </si>
  <si>
    <t xml:space="preserve">          Educación Básica FIDEICOMISO</t>
  </si>
  <si>
    <t>8207006</t>
  </si>
  <si>
    <t xml:space="preserve">          Educación Superior FIDEICOMISO</t>
  </si>
  <si>
    <t>8207007</t>
  </si>
  <si>
    <t xml:space="preserve">          Educación Media Superior FIDEICOMISO</t>
  </si>
  <si>
    <t xml:space="preserve">   Fondo de Aportaciones Para Educación Tecnológica y de Adultos</t>
  </si>
  <si>
    <t>2125336101</t>
  </si>
  <si>
    <t>8208001</t>
  </si>
  <si>
    <t xml:space="preserve">           Para la Educacion Tecnologica (CONALEP)</t>
  </si>
  <si>
    <t>2125336201</t>
  </si>
  <si>
    <t>8208002</t>
  </si>
  <si>
    <t xml:space="preserve">           Para la Educacion de Adultos (ITEA)</t>
  </si>
  <si>
    <t>2125337101</t>
  </si>
  <si>
    <t>8209001</t>
  </si>
  <si>
    <t xml:space="preserve">  Fondo de Aportaciones para la Seguridad Pública de los Estados </t>
  </si>
  <si>
    <t>2125338101</t>
  </si>
  <si>
    <t>8210001</t>
  </si>
  <si>
    <t xml:space="preserve">  Fondo de Aportaciones Para el Fortalecimiento a Entidades Federativas</t>
  </si>
  <si>
    <t>CONVENIOS</t>
  </si>
  <si>
    <t>Secretaria de Comunicaciones y Transporte</t>
  </si>
  <si>
    <t>2025090101</t>
  </si>
  <si>
    <t>8301011</t>
  </si>
  <si>
    <t>Fondo de Coordinación Fiscal del Municipio de Nuevo Laredo</t>
  </si>
  <si>
    <t>2025090102</t>
  </si>
  <si>
    <t>8301012</t>
  </si>
  <si>
    <t>Fondo de Coordinación Fiscal del Municipio de Miguel Aleman</t>
  </si>
  <si>
    <t>2025090103</t>
  </si>
  <si>
    <t>8301013</t>
  </si>
  <si>
    <t xml:space="preserve">Fondo de Coordinación Fiscal del Municipio de Camargo </t>
  </si>
  <si>
    <t>2025090104</t>
  </si>
  <si>
    <t>8301014</t>
  </si>
  <si>
    <t xml:space="preserve">Fondo de Coordinación Fiscal del Municipio de Reynosa </t>
  </si>
  <si>
    <t>2025090105</t>
  </si>
  <si>
    <t>8301015</t>
  </si>
  <si>
    <t xml:space="preserve">Fondo de Coordinación Fiscal del Municipio de Rio Bravo </t>
  </si>
  <si>
    <t>2025090106</t>
  </si>
  <si>
    <t>8301016</t>
  </si>
  <si>
    <t xml:space="preserve">Fondo de Coordinación Fiscal del Municipio de Matamoros Puente Nuevo </t>
  </si>
  <si>
    <t>2025090108</t>
  </si>
  <si>
    <t>8301018</t>
  </si>
  <si>
    <t xml:space="preserve">Fondo de Coordinación Fiscal del Municipio de Tampico </t>
  </si>
  <si>
    <t>2125090101</t>
  </si>
  <si>
    <t>2125090102</t>
  </si>
  <si>
    <t>2125090103</t>
  </si>
  <si>
    <t>2125090104</t>
  </si>
  <si>
    <t>2125090105</t>
  </si>
  <si>
    <t>2125090106</t>
  </si>
  <si>
    <t>2125090107</t>
  </si>
  <si>
    <t>8301017</t>
  </si>
  <si>
    <t xml:space="preserve">Fondo de Coordinación Fiscal del Municipio de Matamoros Puente Viejo </t>
  </si>
  <si>
    <t>2125090108</t>
  </si>
  <si>
    <t>Secretaría de Educación Pública</t>
  </si>
  <si>
    <t>Otros Apoyos Complementarios</t>
  </si>
  <si>
    <t>2125110211</t>
  </si>
  <si>
    <t>Programa Expansión de la Educación Inicial</t>
  </si>
  <si>
    <t>2125110418</t>
  </si>
  <si>
    <t>8303030</t>
  </si>
  <si>
    <t>Apoyo Financiero extraordinario no regularizable,programa presupuestario U080  Apoyo a Centros y Organizaciones de Educación</t>
  </si>
  <si>
    <t>2125110108</t>
  </si>
  <si>
    <t>8303036</t>
  </si>
  <si>
    <t xml:space="preserve">Programa de Fortalecimiento de los Servicios de Educación Especial </t>
  </si>
  <si>
    <t>2125110110</t>
  </si>
  <si>
    <t>8303037</t>
  </si>
  <si>
    <t>Programa Fortalec a la Excelencia Educativa</t>
  </si>
  <si>
    <t>2125110421</t>
  </si>
  <si>
    <t>8303026</t>
  </si>
  <si>
    <t>Apoyo financ.Rec.Fed. Ext. no Reg.Sist. Enseñ.viv.</t>
  </si>
  <si>
    <t>2125335501</t>
  </si>
  <si>
    <t>8303025</t>
  </si>
  <si>
    <t>FAM Remanentes (escuelas al cien )</t>
  </si>
  <si>
    <t>2125110208</t>
  </si>
  <si>
    <t xml:space="preserve">Programa Desarrollo Profesional Docente </t>
  </si>
  <si>
    <t>Para Educación Básica</t>
  </si>
  <si>
    <t>2125110201</t>
  </si>
  <si>
    <t>Programa Nacional de Ingles</t>
  </si>
  <si>
    <t>Para Educación Media Superior</t>
  </si>
  <si>
    <t>2125110301</t>
  </si>
  <si>
    <t>8303302</t>
  </si>
  <si>
    <t>Instituto Tamaulipeco de Capacitación Para el Empleo (ITACE)</t>
  </si>
  <si>
    <t>2125110302</t>
  </si>
  <si>
    <t>8303303</t>
  </si>
  <si>
    <t>Colegio de Bachilleres de Tamaulipas (COBAT)</t>
  </si>
  <si>
    <t>2125110303</t>
  </si>
  <si>
    <t>8303312</t>
  </si>
  <si>
    <t>Apoyo Telebachillerato Comunitario</t>
  </si>
  <si>
    <t>2125110207</t>
  </si>
  <si>
    <t>8303322</t>
  </si>
  <si>
    <t>ITEA Ramo 11</t>
  </si>
  <si>
    <t>Para Educación Superior</t>
  </si>
  <si>
    <t>2125110401</t>
  </si>
  <si>
    <t>8303403</t>
  </si>
  <si>
    <t xml:space="preserve">Universidad Autónoma de Tamaulipas </t>
  </si>
  <si>
    <t>8303404</t>
  </si>
  <si>
    <t>Universidad Politecnica Victoria</t>
  </si>
  <si>
    <t>8303405</t>
  </si>
  <si>
    <t>Universidad Politecnica Altamira</t>
  </si>
  <si>
    <t>8303406</t>
  </si>
  <si>
    <t>Universidad Politecnica Ribereña</t>
  </si>
  <si>
    <t>2125110413</t>
  </si>
  <si>
    <t>8303411</t>
  </si>
  <si>
    <t>Programa UAT PRODEP</t>
  </si>
  <si>
    <t>2125110209</t>
  </si>
  <si>
    <t>8303434</t>
  </si>
  <si>
    <t>Universidad Tecnológica del Mar</t>
  </si>
  <si>
    <t>8303435</t>
  </si>
  <si>
    <t>Universidad Tecnológica de Reynosa</t>
  </si>
  <si>
    <t>8303436</t>
  </si>
  <si>
    <t>Universidad Tecnológica de Nuevo Laredo</t>
  </si>
  <si>
    <t>8303437</t>
  </si>
  <si>
    <t>Universidad Tecnológica de Matamoros</t>
  </si>
  <si>
    <t>8303438</t>
  </si>
  <si>
    <t>Universidad Tecnológica de Altamira</t>
  </si>
  <si>
    <t>2125110422</t>
  </si>
  <si>
    <t>8303446</t>
  </si>
  <si>
    <t>Recursos Públicos Fedrales Extraordinarios No Regularizables 006 Gasto Operativo</t>
  </si>
  <si>
    <t>Secretaría de Salud y Asistencia Social</t>
  </si>
  <si>
    <t>2125120116</t>
  </si>
  <si>
    <t>INSABI Prestación Gratuita Serv Salud</t>
  </si>
  <si>
    <t>2125120105</t>
  </si>
  <si>
    <t>8306103</t>
  </si>
  <si>
    <t>Aportaciones para el fortalecimiento de las acciones de salud publica de los estados (AFASPE)</t>
  </si>
  <si>
    <t>2125120109</t>
  </si>
  <si>
    <t>8306105</t>
  </si>
  <si>
    <t xml:space="preserve">Comision Federal Para La Protección Contra Riesgos Sanitarios (COFEPRIS) </t>
  </si>
  <si>
    <t>2125120104</t>
  </si>
  <si>
    <t>8306133</t>
  </si>
  <si>
    <t>Programa Adquisición Equipo Médico Hospital General Cd Madero</t>
  </si>
  <si>
    <t>2125120119</t>
  </si>
  <si>
    <t>8306135</t>
  </si>
  <si>
    <t>Adquisición de Equipo,Herramientas y Material Elaboración de Prótesis y Ortesis en el CREE</t>
  </si>
  <si>
    <t>2125120110</t>
  </si>
  <si>
    <t>Programa de Atención a la  Salud y Medicina Gratuita</t>
  </si>
  <si>
    <t>2125120111</t>
  </si>
  <si>
    <t>8306125</t>
  </si>
  <si>
    <t>Regulación  y vigilancia de establecimientos y servicios de at´ médica</t>
  </si>
  <si>
    <t>2125120102</t>
  </si>
  <si>
    <t>Fortalecimiento a la Atención Médica</t>
  </si>
  <si>
    <t>2125120120</t>
  </si>
  <si>
    <t>8306117</t>
  </si>
  <si>
    <t>Fideicomiso Hospital General de Cd Madero</t>
  </si>
  <si>
    <t>Programa para la prevención y control de Adicciones</t>
  </si>
  <si>
    <t>1522120117</t>
  </si>
  <si>
    <t>Fideicomiso Hospital General de Matamoros</t>
  </si>
  <si>
    <t>2125120108</t>
  </si>
  <si>
    <t>8306121</t>
  </si>
  <si>
    <t>Afaspe en Especie</t>
  </si>
  <si>
    <t>2125120122</t>
  </si>
  <si>
    <t>8306127</t>
  </si>
  <si>
    <t>Proyecto Nuevo Hospital General de Matamoros</t>
  </si>
  <si>
    <t>8306134</t>
  </si>
  <si>
    <t>INSABI en Especie</t>
  </si>
  <si>
    <t xml:space="preserve">Secretaría de Agricultura,Ganadería ,Desarrollo,Rural,Pesca y Alimentación </t>
  </si>
  <si>
    <t>2125080107</t>
  </si>
  <si>
    <t>Campaña  Plaga de los Cítricos</t>
  </si>
  <si>
    <t>2125080108</t>
  </si>
  <si>
    <t>Campaña Mosca de la Fruta</t>
  </si>
  <si>
    <t>2125080109</t>
  </si>
  <si>
    <t xml:space="preserve">Campaña Langosta </t>
  </si>
  <si>
    <t>2125080110</t>
  </si>
  <si>
    <t>Campaña Plagas Reglamentadas del Algodonero</t>
  </si>
  <si>
    <t>2125080114</t>
  </si>
  <si>
    <t xml:space="preserve">Campaña Fitosanitario en Apoyo a la Producción para el Bienestar </t>
  </si>
  <si>
    <t>2125080117</t>
  </si>
  <si>
    <t>Manejo Fitosanitario del Sorgo</t>
  </si>
  <si>
    <t>2125080118</t>
  </si>
  <si>
    <t>Inocuidad Agrícola</t>
  </si>
  <si>
    <t>2125080119</t>
  </si>
  <si>
    <t xml:space="preserve">Vigilancia Epidemiologica de Riesgos Fitosanitarios </t>
  </si>
  <si>
    <t>2125080115</t>
  </si>
  <si>
    <t xml:space="preserve">Manejo Fitosanitario en apoyo a la producción para el Bienestar Gastos Transversales </t>
  </si>
  <si>
    <t>2125080116</t>
  </si>
  <si>
    <t>Manejo Fitosanitario en apoyo a la Producción para el Bienestar Maíz</t>
  </si>
  <si>
    <t>Secretaria de Desarrollo Social</t>
  </si>
  <si>
    <t>2125470102</t>
  </si>
  <si>
    <t>8315106</t>
  </si>
  <si>
    <t xml:space="preserve">Fortalecimiento a la Transversalidad Perspectiva de Género I </t>
  </si>
  <si>
    <t>2125470103</t>
  </si>
  <si>
    <t>8315123</t>
  </si>
  <si>
    <t>Fondo para el Bienestar y el Avance de las Mujeres</t>
  </si>
  <si>
    <t>2125200101</t>
  </si>
  <si>
    <t>8315204</t>
  </si>
  <si>
    <t>Programa  PAIMEF</t>
  </si>
  <si>
    <t>CULTURA</t>
  </si>
  <si>
    <t>2025230106</t>
  </si>
  <si>
    <t>8305112</t>
  </si>
  <si>
    <t>Recaudación Derechos por Acceso a Museos Monumentos  y Zonas Arqueologicas</t>
  </si>
  <si>
    <t>2125480104</t>
  </si>
  <si>
    <t>8305110</t>
  </si>
  <si>
    <t>Programa  feria internacional del libro infantil y juvenil</t>
  </si>
  <si>
    <t>2125480108</t>
  </si>
  <si>
    <t>8305116</t>
  </si>
  <si>
    <t>Festival de la Huesuda</t>
  </si>
  <si>
    <t>2125480101</t>
  </si>
  <si>
    <t>8305103</t>
  </si>
  <si>
    <t>Apoyo a Instituciones Estatales de Cultura (AIEC)</t>
  </si>
  <si>
    <t>Comisión Nacional del Agua</t>
  </si>
  <si>
    <t>2125160126</t>
  </si>
  <si>
    <t>Rehabilitación,Modernizacion y Tecnificación de  Distrito de Riego</t>
  </si>
  <si>
    <t>2125160122</t>
  </si>
  <si>
    <t>8311103</t>
  </si>
  <si>
    <t>Distrito de Riego 026 Rio san juan</t>
  </si>
  <si>
    <t>2125160115</t>
  </si>
  <si>
    <t>Rehabilitación,Modernizacion y Tecnificación y Equipamiento de unidades de riego</t>
  </si>
  <si>
    <t>2125160117</t>
  </si>
  <si>
    <t xml:space="preserve">Equipamiento de Distrito de Riego </t>
  </si>
  <si>
    <t>2125160127</t>
  </si>
  <si>
    <t>8311133</t>
  </si>
  <si>
    <t>Organización y fortalecimiento de unidades de riego</t>
  </si>
  <si>
    <t xml:space="preserve">Programa de Agua Potable,Drenaje y tratamiento </t>
  </si>
  <si>
    <t xml:space="preserve">Secretaría de Gobernación </t>
  </si>
  <si>
    <t>2125230104</t>
  </si>
  <si>
    <t>8323102</t>
  </si>
  <si>
    <t>Convenio Capacitación y Profesionalización Armonización Contable</t>
  </si>
  <si>
    <t>2125040105</t>
  </si>
  <si>
    <t>CNB Subsidio Federal</t>
  </si>
  <si>
    <t>Comisión Nacional del Deporte</t>
  </si>
  <si>
    <t>2125110503</t>
  </si>
  <si>
    <t>8304125</t>
  </si>
  <si>
    <t>Premio Estatal del Deporte</t>
  </si>
  <si>
    <t xml:space="preserve">INCENTIVOS DERIVADOS DE LA COLABORACIÓN FISCAL </t>
  </si>
  <si>
    <t>Por Incentivos derivados de la Colaboración Fiscal</t>
  </si>
  <si>
    <t>8401101</t>
  </si>
  <si>
    <t>Impuesto Sobre Tenencia y uso de  Vehiculos (rezago federal)</t>
  </si>
  <si>
    <t xml:space="preserve">   Fondo de Compensación de ISAN</t>
  </si>
  <si>
    <t>8401102</t>
  </si>
  <si>
    <t>Impuesto  Sobre Automoviles  Nuevos</t>
  </si>
  <si>
    <t xml:space="preserve">   Fondo de Compensación de Repecos e Intermedios</t>
  </si>
  <si>
    <t>8401103</t>
  </si>
  <si>
    <t>Impuesto al Valor Agregado  Actos  Fiscalización</t>
  </si>
  <si>
    <t>8401104</t>
  </si>
  <si>
    <t>Impuesto sobre la Renta  Actos  Fiscalización</t>
  </si>
  <si>
    <t>2011000101</t>
  </si>
  <si>
    <t>8401107</t>
  </si>
  <si>
    <t xml:space="preserve">Impuesto Empresarial Tasa Unica Fiscalización (IETU)  </t>
  </si>
  <si>
    <t>8401108</t>
  </si>
  <si>
    <t>Regimen de  Pequeños Contribuyentes</t>
  </si>
  <si>
    <t>8401109</t>
  </si>
  <si>
    <t>Regimen de  Pequeños Contribuyentes (IETU)</t>
  </si>
  <si>
    <t>8401111</t>
  </si>
  <si>
    <t>Por Enajenación de  Bienes Inmuebles Retención ISR</t>
  </si>
  <si>
    <t>8401112</t>
  </si>
  <si>
    <t>9/11  IEPS Por la  Venta de Gasolina y Diesel (rezago)</t>
  </si>
  <si>
    <t xml:space="preserve"> Incentivos Repecos, Intermedios, Multas.Admvas.Fed. Zona Federal</t>
  </si>
  <si>
    <t>8401114</t>
  </si>
  <si>
    <t>Por Pagos por Excepción Fiscalización Concurrente</t>
  </si>
  <si>
    <t>8401115</t>
  </si>
  <si>
    <t>ISR Enajenacion de Bienes Inmuebles Art 126</t>
  </si>
  <si>
    <t>2111000103</t>
  </si>
  <si>
    <t>8401116</t>
  </si>
  <si>
    <t>Inspección Vigilancia y control 5 al  Millar Federal</t>
  </si>
  <si>
    <t>2111000104-05</t>
  </si>
  <si>
    <t>8401117</t>
  </si>
  <si>
    <t>Inspección Vigilancia y control 5 al  Millar Estatal</t>
  </si>
  <si>
    <t>2111000134</t>
  </si>
  <si>
    <t>Zona Federal Maritima Terrestre</t>
  </si>
  <si>
    <t>8401119</t>
  </si>
  <si>
    <t>Multas  Administrativas Federales no Fiscales</t>
  </si>
  <si>
    <t>8401124</t>
  </si>
  <si>
    <t>Vigilancia de Obligaciones</t>
  </si>
  <si>
    <t xml:space="preserve">Accesorios </t>
  </si>
  <si>
    <t>Recargos de incentivos de la colaboración fiscal</t>
  </si>
  <si>
    <t>8402101</t>
  </si>
  <si>
    <t>Recargos de  Rezago de Tenencia Federal</t>
  </si>
  <si>
    <t>Recargos de Impuestos S/Automoviles Nuevos</t>
  </si>
  <si>
    <t>8402103</t>
  </si>
  <si>
    <t>Recargos de IVA Fiscalización</t>
  </si>
  <si>
    <t>8402104</t>
  </si>
  <si>
    <t>Recargos de ISR Fiscalización</t>
  </si>
  <si>
    <t>8402108</t>
  </si>
  <si>
    <t>Recargos de  IVA Repecos</t>
  </si>
  <si>
    <t>8402109</t>
  </si>
  <si>
    <t>Recargos ISR Repecos</t>
  </si>
  <si>
    <t>8402110</t>
  </si>
  <si>
    <t>Recargos de IETU Repecos</t>
  </si>
  <si>
    <t>8402111</t>
  </si>
  <si>
    <t xml:space="preserve">Recargos de Intermedios </t>
  </si>
  <si>
    <t>8402112</t>
  </si>
  <si>
    <t>Recargos por Enajenación de Bienes Inmuebles</t>
  </si>
  <si>
    <t>8402113</t>
  </si>
  <si>
    <t>Recargos de 9/11 Diesel Y Gasolina</t>
  </si>
  <si>
    <t>8402114</t>
  </si>
  <si>
    <t>Falta u omision de documentos ley aduanera</t>
  </si>
  <si>
    <t>8402115</t>
  </si>
  <si>
    <t>Recargos ley aduanera</t>
  </si>
  <si>
    <t xml:space="preserve">Multas </t>
  </si>
  <si>
    <t>8402201</t>
  </si>
  <si>
    <t>Multa de rezago de Tenencia Federal</t>
  </si>
  <si>
    <t>8402203</t>
  </si>
  <si>
    <t>Multa de IVA Fiscalizacón</t>
  </si>
  <si>
    <t>8402204</t>
  </si>
  <si>
    <t>Multa de ISR Fiscalizacón</t>
  </si>
  <si>
    <t>8402206</t>
  </si>
  <si>
    <t>Multa IEPS Gasolina y  Diesel Fiscalización</t>
  </si>
  <si>
    <t>8402207</t>
  </si>
  <si>
    <t>Multa de IETU Fiscalizacón</t>
  </si>
  <si>
    <t>8402212</t>
  </si>
  <si>
    <t>Multa por Enajenación de Bienes Inmuebles</t>
  </si>
  <si>
    <t>8402213</t>
  </si>
  <si>
    <t>Multa de 9/11 Diesel y Gasolina</t>
  </si>
  <si>
    <t>8402214</t>
  </si>
  <si>
    <t>Multa Ley Aduanera</t>
  </si>
  <si>
    <t xml:space="preserve">Multa por incumplimiento al requerimiento ISR RIF </t>
  </si>
  <si>
    <t xml:space="preserve">Multa por incumplimiento al requerimiento a la declaracion ISR RIF  </t>
  </si>
  <si>
    <t xml:space="preserve">Multa por incumplimiento al requerimiento a la declaracion IVA RIF </t>
  </si>
  <si>
    <t xml:space="preserve">Multa por incumplimiento al requerimiento declaracion IEPS RIF  </t>
  </si>
  <si>
    <t>Honorarios</t>
  </si>
  <si>
    <t xml:space="preserve">Gastos de ejecución fiscalización </t>
  </si>
  <si>
    <t>Fondos Distintos de Aportaciones</t>
  </si>
  <si>
    <t>2025230101</t>
  </si>
  <si>
    <t>8501001</t>
  </si>
  <si>
    <t>Fondo para Entidades Federativas  Y Municipios Productores de Hidrocarburos 2020</t>
  </si>
  <si>
    <t>2125230101</t>
  </si>
  <si>
    <t>Fondo para Entidades Federativas  Y Municipios Productores de Hidrocarburos 2021</t>
  </si>
  <si>
    <t>Ingresos Derivados de Financiamiento</t>
  </si>
  <si>
    <t>2112000203</t>
  </si>
  <si>
    <t>0301003</t>
  </si>
  <si>
    <t>Bancomer Crédito corto plazo 250'mdp</t>
  </si>
  <si>
    <t>2112000204</t>
  </si>
  <si>
    <t>0301004</t>
  </si>
  <si>
    <t>Bancomer Crédito Corto plazo 150'mdp</t>
  </si>
  <si>
    <t>2112000206</t>
  </si>
  <si>
    <t>0301005</t>
  </si>
  <si>
    <t>Santander Crédito corto plazo 50'mdp</t>
  </si>
  <si>
    <t>2112000205</t>
  </si>
  <si>
    <t>0301006</t>
  </si>
  <si>
    <t>Scotiabank Crédito corto plazo 100'mdp</t>
  </si>
  <si>
    <t>2112000207</t>
  </si>
  <si>
    <t>0301007</t>
  </si>
  <si>
    <t>HSBC Crédito corto plazo 300'mdp</t>
  </si>
  <si>
    <t>2112000208</t>
  </si>
  <si>
    <t>0301008</t>
  </si>
  <si>
    <t>Banorte Crédito corto plazo 600'mdp</t>
  </si>
  <si>
    <t>2112000209</t>
  </si>
  <si>
    <t>0301010</t>
  </si>
  <si>
    <t>Banco Azteca Crédito corto plazo 250'mdp</t>
  </si>
  <si>
    <t>2112000210</t>
  </si>
  <si>
    <t>0301009</t>
  </si>
  <si>
    <t>2012000101</t>
  </si>
  <si>
    <t>0302001</t>
  </si>
  <si>
    <t>Banorte-1 Crédito Largo Plazo 1,500´ mdp</t>
  </si>
  <si>
    <t>2012000102</t>
  </si>
  <si>
    <t>0302002</t>
  </si>
  <si>
    <t>Banorte-2 Crédito Largo Plazo 1,200´mdp</t>
  </si>
  <si>
    <t>TOTAL</t>
  </si>
  <si>
    <t>* Contiene cifras preliminares al cierre definitivo que se presenta en la Cuenta Pública Consolidada por los Tomos del Gobierno del Estado de Tamaulipas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</si>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</sst>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DINPro-Regular"/>
      <family val="3"/>
    </font>
    <font>
      <i/>
      <sz val="9"/>
      <color indexed="63"/>
      <name val="Calibri"/>
      <family val="2"/>
    </font>
    <font>
      <sz val="9"/>
      <name val="Calibri"/>
      <family val="2"/>
    </font>
    <font>
      <sz val="9"/>
      <name val="DINPro-Regular"/>
      <family val="3"/>
    </font>
    <font>
      <sz val="11"/>
      <color indexed="8"/>
      <name val="Calibri"/>
      <family val="2"/>
    </font>
    <font>
      <sz val="10"/>
      <name val="Courier"/>
      <family val="3"/>
    </font>
    <font>
      <b/>
      <sz val="9"/>
      <name val="DINPro-Regular"/>
      <family val="3"/>
    </font>
    <font>
      <b/>
      <sz val="9"/>
      <name val="Calibri"/>
      <family val="2"/>
    </font>
    <font>
      <b/>
      <i/>
      <sz val="9"/>
      <color indexed="63"/>
      <name val="Calibri"/>
      <family val="2"/>
    </font>
    <font>
      <i/>
      <sz val="9"/>
      <color indexed="63"/>
      <name val="DINPro-Regular"/>
      <family val="3"/>
    </font>
    <font>
      <b/>
      <i/>
      <sz val="9"/>
      <color indexed="63"/>
      <name val="DINPro-Regular"/>
      <family val="3"/>
    </font>
    <font>
      <b/>
      <sz val="9"/>
      <color indexed="8"/>
      <name val="DINPro-Regular"/>
      <family val="3"/>
    </font>
    <font>
      <i/>
      <sz val="9"/>
      <color rgb="FFFF0000"/>
      <name val="Calibri"/>
      <family val="2"/>
    </font>
    <font>
      <b/>
      <i/>
      <sz val="9"/>
      <color indexed="8"/>
      <name val="DINPro-Regular"/>
      <family val="3"/>
    </font>
    <font>
      <b/>
      <i/>
      <sz val="9"/>
      <name val="DINPro-Regular"/>
      <family val="3"/>
    </font>
    <font>
      <b/>
      <i/>
      <sz val="9"/>
      <name val="Calibri"/>
      <family val="2"/>
    </font>
    <font>
      <i/>
      <sz val="9"/>
      <name val="Calibri"/>
      <family val="2"/>
    </font>
    <font>
      <i/>
      <sz val="9"/>
      <name val="DINPro-Regular"/>
      <family val="3"/>
    </font>
    <font>
      <i/>
      <sz val="8"/>
      <name val="Calibri"/>
      <family val="2"/>
    </font>
    <font>
      <i/>
      <sz val="8"/>
      <color indexed="63"/>
      <name val="Calibri"/>
      <family val="2"/>
    </font>
    <font>
      <sz val="9"/>
      <color indexed="63"/>
      <name val="DINPro-Regular"/>
      <family val="3"/>
    </font>
    <font>
      <b/>
      <sz val="9"/>
      <color indexed="63"/>
      <name val="DINPro-Regular"/>
      <family val="3"/>
    </font>
    <font>
      <sz val="8"/>
      <color theme="1"/>
      <name val="DINPro-Regular"/>
      <family val="3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4A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912">
    <xf numFmtId="0" fontId="0" fillId="0" borderId="0"/>
    <xf numFmtId="0" fontId="2" fillId="0" borderId="0"/>
    <xf numFmtId="43" fontId="7" fillId="0" borderId="0" applyFont="0" applyFill="0" applyBorder="0" applyAlignment="0" applyProtection="0"/>
    <xf numFmtId="37" fontId="8" fillId="0" borderId="0"/>
    <xf numFmtId="43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/>
    <xf numFmtId="164" fontId="8" fillId="0" borderId="0"/>
    <xf numFmtId="164" fontId="2" fillId="0" borderId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37" borderId="0" applyNumberFormat="0" applyBorder="0" applyAlignment="0" applyProtection="0"/>
    <xf numFmtId="0" fontId="29" fillId="1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9" fillId="40" borderId="0" applyNumberFormat="0" applyBorder="0" applyAlignment="0" applyProtection="0"/>
    <xf numFmtId="0" fontId="30" fillId="40" borderId="0" applyNumberFormat="0" applyBorder="0" applyAlignment="0" applyProtection="0"/>
    <xf numFmtId="0" fontId="7" fillId="40" borderId="0" applyNumberFormat="0" applyBorder="0" applyAlignment="0" applyProtection="0"/>
    <xf numFmtId="0" fontId="30" fillId="40" borderId="0" applyNumberFormat="0" applyBorder="0" applyAlignment="0" applyProtection="0"/>
    <xf numFmtId="0" fontId="7" fillId="40" borderId="0" applyNumberFormat="0" applyBorder="0" applyAlignment="0" applyProtection="0"/>
    <xf numFmtId="0" fontId="29" fillId="1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9" fillId="1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9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9" fillId="1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41" borderId="0" applyNumberFormat="0" applyBorder="0" applyAlignment="0" applyProtection="0"/>
    <xf numFmtId="0" fontId="29" fillId="1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9" fillId="1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9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9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42" borderId="0" applyNumberFormat="0" applyBorder="0" applyAlignment="0" applyProtection="0"/>
    <xf numFmtId="0" fontId="7" fillId="42" borderId="0" applyNumberFormat="0" applyBorder="0" applyAlignment="0" applyProtection="0"/>
    <xf numFmtId="0" fontId="30" fillId="42" borderId="0" applyNumberFormat="0" applyBorder="0" applyAlignment="0" applyProtection="0"/>
    <xf numFmtId="0" fontId="7" fillId="42" borderId="0" applyNumberFormat="0" applyBorder="0" applyAlignment="0" applyProtection="0"/>
    <xf numFmtId="0" fontId="29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9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9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9" fillId="2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43" borderId="0" applyNumberFormat="0" applyBorder="0" applyAlignment="0" applyProtection="0"/>
    <xf numFmtId="0" fontId="30" fillId="43" borderId="0" applyNumberFormat="0" applyBorder="0" applyAlignment="0" applyProtection="0"/>
    <xf numFmtId="0" fontId="7" fillId="43" borderId="0" applyNumberFormat="0" applyBorder="0" applyAlignment="0" applyProtection="0"/>
    <xf numFmtId="0" fontId="30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2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2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0" fillId="39" borderId="0" applyNumberFormat="0" applyBorder="0" applyAlignment="0" applyProtection="0"/>
    <xf numFmtId="0" fontId="7" fillId="39" borderId="0" applyNumberFormat="0" applyBorder="0" applyAlignment="0" applyProtection="0"/>
    <xf numFmtId="0" fontId="30" fillId="39" borderId="0" applyNumberFormat="0" applyBorder="0" applyAlignment="0" applyProtection="0"/>
    <xf numFmtId="0" fontId="7" fillId="39" borderId="0" applyNumberFormat="0" applyBorder="0" applyAlignment="0" applyProtection="0"/>
    <xf numFmtId="0" fontId="29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9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9" fillId="30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0" fillId="37" borderId="0" applyNumberFormat="0" applyBorder="0" applyAlignment="0" applyProtection="0"/>
    <xf numFmtId="0" fontId="7" fillId="37" borderId="0" applyNumberFormat="0" applyBorder="0" applyAlignment="0" applyProtection="0"/>
    <xf numFmtId="0" fontId="30" fillId="37" borderId="0" applyNumberFormat="0" applyBorder="0" applyAlignment="0" applyProtection="0"/>
    <xf numFmtId="0" fontId="7" fillId="37" borderId="0" applyNumberFormat="0" applyBorder="0" applyAlignment="0" applyProtection="0"/>
    <xf numFmtId="0" fontId="29" fillId="30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9" fillId="30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4" borderId="0" applyNumberFormat="0" applyBorder="0" applyAlignment="0" applyProtection="0"/>
    <xf numFmtId="0" fontId="7" fillId="39" borderId="0" applyNumberFormat="0" applyBorder="0" applyAlignment="0" applyProtection="0"/>
    <xf numFmtId="0" fontId="7" fillId="37" borderId="0" applyNumberFormat="0" applyBorder="0" applyAlignment="0" applyProtection="0"/>
    <xf numFmtId="0" fontId="29" fillId="11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47" borderId="0" applyNumberFormat="0" applyBorder="0" applyAlignment="0" applyProtection="0"/>
    <xf numFmtId="0" fontId="29" fillId="11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9" fillId="11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9" fillId="1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0" fillId="45" borderId="0" applyNumberFormat="0" applyBorder="0" applyAlignment="0" applyProtection="0"/>
    <xf numFmtId="0" fontId="7" fillId="45" borderId="0" applyNumberFormat="0" applyBorder="0" applyAlignment="0" applyProtection="0"/>
    <xf numFmtId="0" fontId="30" fillId="45" borderId="0" applyNumberFormat="0" applyBorder="0" applyAlignment="0" applyProtection="0"/>
    <xf numFmtId="0" fontId="7" fillId="45" borderId="0" applyNumberFormat="0" applyBorder="0" applyAlignment="0" applyProtection="0"/>
    <xf numFmtId="0" fontId="29" fillId="1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9" fillId="1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9" fillId="19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29" fillId="48" borderId="0" applyNumberFormat="0" applyBorder="0" applyAlignment="0" applyProtection="0"/>
    <xf numFmtId="0" fontId="30" fillId="48" borderId="0" applyNumberFormat="0" applyBorder="0" applyAlignment="0" applyProtection="0"/>
    <xf numFmtId="0" fontId="7" fillId="48" borderId="0" applyNumberFormat="0" applyBorder="0" applyAlignment="0" applyProtection="0"/>
    <xf numFmtId="0" fontId="30" fillId="48" borderId="0" applyNumberFormat="0" applyBorder="0" applyAlignment="0" applyProtection="0"/>
    <xf numFmtId="0" fontId="7" fillId="48" borderId="0" applyNumberFormat="0" applyBorder="0" applyAlignment="0" applyProtection="0"/>
    <xf numFmtId="0" fontId="29" fillId="19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29" fillId="19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29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29" fillId="2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0" fillId="43" borderId="0" applyNumberFormat="0" applyBorder="0" applyAlignment="0" applyProtection="0"/>
    <xf numFmtId="0" fontId="7" fillId="43" borderId="0" applyNumberFormat="0" applyBorder="0" applyAlignment="0" applyProtection="0"/>
    <xf numFmtId="0" fontId="30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2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2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2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47" borderId="0" applyNumberFormat="0" applyBorder="0" applyAlignment="0" applyProtection="0"/>
    <xf numFmtId="0" fontId="29" fillId="2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9" fillId="2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9" fillId="31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31" borderId="0" applyNumberFormat="0" applyBorder="0" applyAlignment="0" applyProtection="0"/>
    <xf numFmtId="0" fontId="7" fillId="49" borderId="0" applyNumberFormat="0" applyBorder="0" applyAlignment="0" applyProtection="0"/>
    <xf numFmtId="0" fontId="1" fillId="31" borderId="0" applyNumberFormat="0" applyBorder="0" applyAlignment="0" applyProtection="0"/>
    <xf numFmtId="0" fontId="7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31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29" fillId="31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37" borderId="0" applyNumberFormat="0" applyBorder="0" applyAlignment="0" applyProtection="0"/>
    <xf numFmtId="0" fontId="32" fillId="1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3" fillId="51" borderId="0" applyNumberFormat="0" applyBorder="0" applyAlignment="0" applyProtection="0"/>
    <xf numFmtId="0" fontId="31" fillId="51" borderId="0" applyNumberFormat="0" applyBorder="0" applyAlignment="0" applyProtection="0"/>
    <xf numFmtId="0" fontId="33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1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1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1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1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1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20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20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20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2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3" fillId="52" borderId="0" applyNumberFormat="0" applyBorder="0" applyAlignment="0" applyProtection="0"/>
    <xf numFmtId="0" fontId="31" fillId="52" borderId="0" applyNumberFormat="0" applyBorder="0" applyAlignment="0" applyProtection="0"/>
    <xf numFmtId="0" fontId="33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8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8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3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53" borderId="0" applyNumberFormat="0" applyBorder="0" applyAlignment="0" applyProtection="0"/>
    <xf numFmtId="0" fontId="31" fillId="53" borderId="0" applyNumberFormat="0" applyBorder="0" applyAlignment="0" applyProtection="0"/>
    <xf numFmtId="0" fontId="33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3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3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0" borderId="0" applyNumberFormat="0" applyBorder="0" applyAlignment="0" applyProtection="0"/>
    <xf numFmtId="0" fontId="31" fillId="57" borderId="0" applyNumberFormat="0" applyBorder="0" applyAlignment="0" applyProtection="0"/>
    <xf numFmtId="0" fontId="34" fillId="41" borderId="0" applyNumberFormat="0" applyBorder="0" applyAlignment="0" applyProtection="0"/>
    <xf numFmtId="0" fontId="35" fillId="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36" borderId="15" applyNumberFormat="0" applyAlignment="0" applyProtection="0"/>
    <xf numFmtId="0" fontId="39" fillId="6" borderId="4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40" fillId="44" borderId="15" applyNumberFormat="0" applyAlignment="0" applyProtection="0"/>
    <xf numFmtId="0" fontId="38" fillId="44" borderId="15" applyNumberFormat="0" applyAlignment="0" applyProtection="0"/>
    <xf numFmtId="0" fontId="40" fillId="44" borderId="15" applyNumberFormat="0" applyAlignment="0" applyProtection="0"/>
    <xf numFmtId="0" fontId="38" fillId="44" borderId="15" applyNumberFormat="0" applyAlignment="0" applyProtection="0"/>
    <xf numFmtId="0" fontId="39" fillId="6" borderId="4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9" fillId="6" borderId="4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38" fillId="44" borderId="15" applyNumberFormat="0" applyAlignment="0" applyProtection="0"/>
    <xf numFmtId="0" fontId="41" fillId="7" borderId="7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3" fillId="58" borderId="23" applyNumberFormat="0" applyAlignment="0" applyProtection="0"/>
    <xf numFmtId="0" fontId="42" fillId="58" borderId="23" applyNumberFormat="0" applyAlignment="0" applyProtection="0"/>
    <xf numFmtId="0" fontId="43" fillId="58" borderId="23" applyNumberFormat="0" applyAlignment="0" applyProtection="0"/>
    <xf numFmtId="0" fontId="42" fillId="58" borderId="23" applyNumberFormat="0" applyAlignment="0" applyProtection="0"/>
    <xf numFmtId="0" fontId="41" fillId="7" borderId="7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1" fillId="7" borderId="7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2" fillId="58" borderId="23" applyNumberFormat="0" applyAlignment="0" applyProtection="0"/>
    <xf numFmtId="0" fontId="44" fillId="0" borderId="6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6" fillId="0" borderId="24" applyNumberFormat="0" applyFill="0" applyAlignment="0" applyProtection="0"/>
    <xf numFmtId="0" fontId="45" fillId="0" borderId="24" applyNumberFormat="0" applyFill="0" applyAlignment="0" applyProtection="0"/>
    <xf numFmtId="0" fontId="46" fillId="0" borderId="24" applyNumberFormat="0" applyFill="0" applyAlignment="0" applyProtection="0"/>
    <xf numFmtId="0" fontId="45" fillId="0" borderId="24" applyNumberFormat="0" applyFill="0" applyAlignment="0" applyProtection="0"/>
    <xf numFmtId="0" fontId="44" fillId="0" borderId="6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4" fillId="0" borderId="6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2" fillId="58" borderId="23" applyNumberFormat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3" fillId="59" borderId="0" applyNumberFormat="0" applyBorder="0" applyAlignment="0" applyProtection="0"/>
    <xf numFmtId="0" fontId="31" fillId="59" borderId="0" applyNumberFormat="0" applyBorder="0" applyAlignment="0" applyProtection="0"/>
    <xf numFmtId="0" fontId="33" fillId="59" borderId="0" applyNumberFormat="0" applyBorder="0" applyAlignment="0" applyProtection="0"/>
    <xf numFmtId="0" fontId="31" fillId="59" borderId="0" applyNumberFormat="0" applyBorder="0" applyAlignment="0" applyProtection="0"/>
    <xf numFmtId="0" fontId="32" fillId="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2" fillId="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2" fillId="1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1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1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1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3" fillId="55" borderId="0" applyNumberFormat="0" applyBorder="0" applyAlignment="0" applyProtection="0"/>
    <xf numFmtId="0" fontId="31" fillId="55" borderId="0" applyNumberFormat="0" applyBorder="0" applyAlignment="0" applyProtection="0"/>
    <xf numFmtId="0" fontId="33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1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1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2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3" fillId="52" borderId="0" applyNumberFormat="0" applyBorder="0" applyAlignment="0" applyProtection="0"/>
    <xf numFmtId="0" fontId="31" fillId="52" borderId="0" applyNumberFormat="0" applyBorder="0" applyAlignment="0" applyProtection="0"/>
    <xf numFmtId="0" fontId="33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3" fillId="57" borderId="0" applyNumberFormat="0" applyBorder="0" applyAlignment="0" applyProtection="0"/>
    <xf numFmtId="0" fontId="31" fillId="57" borderId="0" applyNumberFormat="0" applyBorder="0" applyAlignment="0" applyProtection="0"/>
    <xf numFmtId="0" fontId="33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2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2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50" fillId="5" borderId="4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2" fillId="37" borderId="15" applyNumberFormat="0" applyAlignment="0" applyProtection="0"/>
    <xf numFmtId="0" fontId="51" fillId="37" borderId="15" applyNumberFormat="0" applyAlignment="0" applyProtection="0"/>
    <xf numFmtId="0" fontId="52" fillId="37" borderId="15" applyNumberFormat="0" applyAlignment="0" applyProtection="0"/>
    <xf numFmtId="0" fontId="51" fillId="37" borderId="15" applyNumberFormat="0" applyAlignment="0" applyProtection="0"/>
    <xf numFmtId="0" fontId="50" fillId="5" borderId="4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0" fillId="5" borderId="4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0" fontId="51" fillId="37" borderId="15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54" fillId="0" borderId="25" applyNumberFormat="0" applyFill="0" applyAlignment="0" applyProtection="0"/>
    <xf numFmtId="0" fontId="55" fillId="0" borderId="26" applyNumberFormat="0" applyFill="0" applyAlignment="0" applyProtection="0"/>
    <xf numFmtId="0" fontId="56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58" fillId="41" borderId="0" applyNumberFormat="0" applyBorder="0" applyAlignment="0" applyProtection="0"/>
    <xf numFmtId="0" fontId="34" fillId="41" borderId="0" applyNumberFormat="0" applyBorder="0" applyAlignment="0" applyProtection="0"/>
    <xf numFmtId="0" fontId="58" fillId="41" borderId="0" applyNumberFormat="0" applyBorder="0" applyAlignment="0" applyProtection="0"/>
    <xf numFmtId="0" fontId="34" fillId="41" borderId="0" applyNumberFormat="0" applyBorder="0" applyAlignment="0" applyProtection="0"/>
    <xf numFmtId="0" fontId="57" fillId="3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57" fillId="3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51" fillId="37" borderId="15" applyNumberFormat="0" applyAlignment="0" applyProtection="0"/>
    <xf numFmtId="167" fontId="8" fillId="0" borderId="0" applyFont="0" applyFill="0" applyBorder="0" applyAlignment="0" applyProtection="0"/>
    <xf numFmtId="0" fontId="45" fillId="0" borderId="24" applyNumberFormat="0" applyFill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9" fillId="4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59" fillId="4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59" fillId="4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2" fillId="0" borderId="0"/>
    <xf numFmtId="0" fontId="61" fillId="0" borderId="0"/>
    <xf numFmtId="0" fontId="2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 applyBorder="0"/>
    <xf numFmtId="0" fontId="2" fillId="0" borderId="0"/>
    <xf numFmtId="0" fontId="64" fillId="0" borderId="0"/>
    <xf numFmtId="0" fontId="61" fillId="0" borderId="0"/>
    <xf numFmtId="0" fontId="63" fillId="0" borderId="0"/>
    <xf numFmtId="0" fontId="1" fillId="0" borderId="0"/>
    <xf numFmtId="0" fontId="7" fillId="0" borderId="0" applyFill="0" applyProtection="0"/>
    <xf numFmtId="0" fontId="7" fillId="0" borderId="0" applyFill="0" applyProtection="0"/>
    <xf numFmtId="0" fontId="65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67" fillId="0" borderId="0"/>
    <xf numFmtId="0" fontId="1" fillId="0" borderId="0"/>
    <xf numFmtId="0" fontId="1" fillId="0" borderId="0"/>
    <xf numFmtId="0" fontId="61" fillId="0" borderId="0"/>
    <xf numFmtId="0" fontId="68" fillId="0" borderId="0"/>
    <xf numFmtId="0" fontId="2" fillId="0" borderId="0"/>
    <xf numFmtId="0" fontId="2" fillId="0" borderId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6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1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61" fillId="0" borderId="0"/>
    <xf numFmtId="0" fontId="1" fillId="0" borderId="0"/>
    <xf numFmtId="0" fontId="29" fillId="8" borderId="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30" fillId="8" borderId="8" applyNumberFormat="0" applyFont="0" applyAlignment="0" applyProtection="0"/>
    <xf numFmtId="0" fontId="2" fillId="38" borderId="28" applyNumberFormat="0" applyFont="0" applyAlignment="0" applyProtection="0"/>
    <xf numFmtId="0" fontId="29" fillId="8" borderId="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9" fillId="8" borderId="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30" fillId="8" borderId="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2" fillId="38" borderId="28" applyNumberFormat="0" applyFont="0" applyAlignment="0" applyProtection="0"/>
    <xf numFmtId="0" fontId="69" fillId="36" borderId="29" applyNumberFormat="0" applyAlignment="0" applyProtection="0"/>
    <xf numFmtId="0" fontId="2" fillId="6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6" borderId="5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71" fillId="44" borderId="29" applyNumberFormat="0" applyAlignment="0" applyProtection="0"/>
    <xf numFmtId="0" fontId="69" fillId="44" borderId="29" applyNumberFormat="0" applyAlignment="0" applyProtection="0"/>
    <xf numFmtId="0" fontId="71" fillId="44" borderId="29" applyNumberFormat="0" applyAlignment="0" applyProtection="0"/>
    <xf numFmtId="0" fontId="69" fillId="44" borderId="29" applyNumberFormat="0" applyAlignment="0" applyProtection="0"/>
    <xf numFmtId="0" fontId="70" fillId="6" borderId="5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70" fillId="6" borderId="5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69" fillId="44" borderId="2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80" fillId="0" borderId="30" applyNumberFormat="0" applyFill="0" applyAlignment="0" applyProtection="0"/>
    <xf numFmtId="0" fontId="79" fillId="0" borderId="30" applyNumberFormat="0" applyFill="0" applyAlignment="0" applyProtection="0"/>
    <xf numFmtId="0" fontId="80" fillId="0" borderId="30" applyNumberFormat="0" applyFill="0" applyAlignment="0" applyProtection="0"/>
    <xf numFmtId="0" fontId="79" fillId="0" borderId="30" applyNumberFormat="0" applyFill="0" applyAlignment="0" applyProtection="0"/>
    <xf numFmtId="0" fontId="78" fillId="0" borderId="1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8" fillId="0" borderId="1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81" fillId="0" borderId="2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3" fillId="0" borderId="26" applyNumberFormat="0" applyFill="0" applyAlignment="0" applyProtection="0"/>
    <xf numFmtId="0" fontId="82" fillId="0" borderId="26" applyNumberFormat="0" applyFill="0" applyAlignment="0" applyProtection="0"/>
    <xf numFmtId="0" fontId="83" fillId="0" borderId="26" applyNumberFormat="0" applyFill="0" applyAlignment="0" applyProtection="0"/>
    <xf numFmtId="0" fontId="82" fillId="0" borderId="26" applyNumberFormat="0" applyFill="0" applyAlignment="0" applyProtection="0"/>
    <xf numFmtId="0" fontId="81" fillId="0" borderId="2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1" fillId="0" borderId="2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47" fillId="0" borderId="3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9" fillId="0" borderId="31" applyNumberFormat="0" applyFill="0" applyAlignment="0" applyProtection="0"/>
    <xf numFmtId="0" fontId="48" fillId="0" borderId="31" applyNumberFormat="0" applyFill="0" applyAlignment="0" applyProtection="0"/>
    <xf numFmtId="0" fontId="49" fillId="0" borderId="31" applyNumberFormat="0" applyFill="0" applyAlignment="0" applyProtection="0"/>
    <xf numFmtId="0" fontId="48" fillId="0" borderId="31" applyNumberFormat="0" applyFill="0" applyAlignment="0" applyProtection="0"/>
    <xf numFmtId="0" fontId="47" fillId="0" borderId="3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7" fillId="0" borderId="3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3" applyNumberFormat="0" applyFill="0" applyAlignment="0" applyProtection="0"/>
    <xf numFmtId="0" fontId="86" fillId="0" borderId="32" applyNumberFormat="0" applyFill="0" applyAlignment="0" applyProtection="0"/>
    <xf numFmtId="0" fontId="86" fillId="0" borderId="33" applyNumberFormat="0" applyFill="0" applyAlignment="0" applyProtection="0"/>
    <xf numFmtId="0" fontId="86" fillId="0" borderId="32" applyNumberFormat="0" applyFill="0" applyAlignment="0" applyProtection="0"/>
    <xf numFmtId="0" fontId="85" fillId="0" borderId="9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5" fillId="0" borderId="9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" fillId="61" borderId="0"/>
    <xf numFmtId="0" fontId="73" fillId="0" borderId="0" applyNumberFormat="0" applyFill="0" applyBorder="0" applyAlignment="0" applyProtection="0"/>
  </cellStyleXfs>
  <cellXfs count="120">
    <xf numFmtId="0" fontId="0" fillId="0" borderId="0" xfId="0"/>
    <xf numFmtId="0" fontId="3" fillId="33" borderId="10" xfId="1" applyFont="1" applyFill="1" applyBorder="1" applyAlignment="1" applyProtection="1">
      <alignment horizontal="center" vertical="center" wrapText="1"/>
    </xf>
    <xf numFmtId="0" fontId="3" fillId="33" borderId="11" xfId="1" applyFont="1" applyFill="1" applyBorder="1" applyAlignment="1" applyProtection="1">
      <alignment horizontal="center" vertical="center" wrapText="1"/>
    </xf>
    <xf numFmtId="0" fontId="3" fillId="33" borderId="1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43" fontId="6" fillId="34" borderId="0" xfId="2" applyFont="1" applyFill="1" applyBorder="1"/>
    <xf numFmtId="3" fontId="6" fillId="34" borderId="13" xfId="3" applyNumberFormat="1" applyFont="1" applyFill="1" applyBorder="1"/>
    <xf numFmtId="3" fontId="6" fillId="34" borderId="0" xfId="3" applyNumberFormat="1" applyFont="1" applyFill="1" applyBorder="1"/>
    <xf numFmtId="3" fontId="6" fillId="0" borderId="0" xfId="3" applyNumberFormat="1" applyFont="1" applyFill="1" applyBorder="1"/>
    <xf numFmtId="3" fontId="6" fillId="34" borderId="14" xfId="3" applyNumberFormat="1" applyFont="1" applyFill="1" applyBorder="1"/>
    <xf numFmtId="0" fontId="5" fillId="0" borderId="0" xfId="1" applyFont="1" applyFill="1" applyBorder="1"/>
    <xf numFmtId="0" fontId="5" fillId="0" borderId="0" xfId="1" applyFont="1" applyBorder="1"/>
    <xf numFmtId="49" fontId="9" fillId="0" borderId="15" xfId="2" applyNumberFormat="1" applyFont="1" applyFill="1" applyBorder="1" applyAlignment="1">
      <alignment horizontal="center" vertical="center"/>
    </xf>
    <xf numFmtId="43" fontId="9" fillId="0" borderId="16" xfId="2" applyFont="1" applyFill="1" applyBorder="1" applyAlignment="1">
      <alignment vertical="center"/>
    </xf>
    <xf numFmtId="3" fontId="9" fillId="0" borderId="17" xfId="1" applyNumberFormat="1" applyFont="1" applyFill="1" applyBorder="1" applyAlignment="1">
      <alignment vertical="center"/>
    </xf>
    <xf numFmtId="3" fontId="9" fillId="0" borderId="15" xfId="1" applyNumberFormat="1" applyFont="1" applyFill="1" applyBorder="1" applyAlignment="1">
      <alignment vertical="center"/>
    </xf>
    <xf numFmtId="3" fontId="9" fillId="0" borderId="18" xfId="1" applyNumberFormat="1" applyFont="1" applyFill="1" applyBorder="1"/>
    <xf numFmtId="0" fontId="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49" fontId="9" fillId="0" borderId="15" xfId="2" applyNumberFormat="1" applyFont="1" applyFill="1" applyBorder="1" applyAlignment="1">
      <alignment horizontal="center"/>
    </xf>
    <xf numFmtId="43" fontId="9" fillId="0" borderId="16" xfId="2" applyFont="1" applyFill="1" applyBorder="1"/>
    <xf numFmtId="3" fontId="9" fillId="0" borderId="17" xfId="1" applyNumberFormat="1" applyFont="1" applyFill="1" applyBorder="1"/>
    <xf numFmtId="3" fontId="9" fillId="0" borderId="15" xfId="1" applyNumberFormat="1" applyFont="1" applyFill="1" applyBorder="1"/>
    <xf numFmtId="0" fontId="11" fillId="0" borderId="0" xfId="1" applyFont="1" applyFill="1" applyBorder="1"/>
    <xf numFmtId="0" fontId="10" fillId="0" borderId="0" xfId="1" applyFont="1" applyFill="1" applyBorder="1"/>
    <xf numFmtId="0" fontId="10" fillId="0" borderId="0" xfId="1" applyFont="1" applyBorder="1"/>
    <xf numFmtId="49" fontId="12" fillId="0" borderId="15" xfId="2" applyNumberFormat="1" applyFont="1" applyFill="1" applyBorder="1" applyAlignment="1">
      <alignment horizontal="center"/>
    </xf>
    <xf numFmtId="43" fontId="12" fillId="0" borderId="16" xfId="2" applyFont="1" applyFill="1" applyBorder="1"/>
    <xf numFmtId="3" fontId="12" fillId="0" borderId="17" xfId="1" applyNumberFormat="1" applyFont="1" applyFill="1" applyBorder="1"/>
    <xf numFmtId="3" fontId="12" fillId="0" borderId="15" xfId="1" applyNumberFormat="1" applyFont="1" applyFill="1" applyBorder="1"/>
    <xf numFmtId="3" fontId="12" fillId="0" borderId="16" xfId="1" applyNumberFormat="1" applyFont="1" applyFill="1" applyBorder="1"/>
    <xf numFmtId="3" fontId="6" fillId="0" borderId="18" xfId="1" applyNumberFormat="1" applyFont="1" applyFill="1" applyBorder="1"/>
    <xf numFmtId="0" fontId="4" fillId="0" borderId="0" xfId="1" applyFont="1" applyBorder="1"/>
    <xf numFmtId="49" fontId="13" fillId="0" borderId="15" xfId="2" applyNumberFormat="1" applyFont="1" applyFill="1" applyBorder="1" applyAlignment="1">
      <alignment horizontal="center"/>
    </xf>
    <xf numFmtId="3" fontId="9" fillId="0" borderId="16" xfId="1" applyNumberFormat="1" applyFont="1" applyFill="1" applyBorder="1"/>
    <xf numFmtId="0" fontId="11" fillId="0" borderId="0" xfId="1" applyFont="1" applyBorder="1"/>
    <xf numFmtId="3" fontId="10" fillId="0" borderId="0" xfId="1" applyNumberFormat="1" applyFont="1" applyFill="1" applyBorder="1"/>
    <xf numFmtId="49" fontId="14" fillId="0" borderId="15" xfId="2" applyNumberFormat="1" applyFont="1" applyFill="1" applyBorder="1" applyAlignment="1">
      <alignment horizontal="center"/>
    </xf>
    <xf numFmtId="43" fontId="14" fillId="0" borderId="16" xfId="2" applyFont="1" applyFill="1" applyBorder="1"/>
    <xf numFmtId="43" fontId="12" fillId="0" borderId="16" xfId="2" applyFont="1" applyFill="1" applyBorder="1" applyAlignment="1">
      <alignment horizontal="left"/>
    </xf>
    <xf numFmtId="49" fontId="13" fillId="0" borderId="15" xfId="2" applyNumberFormat="1" applyFont="1" applyFill="1" applyBorder="1" applyAlignment="1">
      <alignment horizontal="center" vertical="center"/>
    </xf>
    <xf numFmtId="43" fontId="14" fillId="0" borderId="16" xfId="2" applyFont="1" applyFill="1" applyBorder="1" applyAlignment="1">
      <alignment vertical="center" wrapText="1"/>
    </xf>
    <xf numFmtId="3" fontId="9" fillId="0" borderId="16" xfId="1" applyNumberFormat="1" applyFont="1" applyFill="1" applyBorder="1" applyAlignment="1">
      <alignment vertical="center"/>
    </xf>
    <xf numFmtId="3" fontId="9" fillId="0" borderId="18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5" fillId="0" borderId="0" xfId="1" applyFont="1" applyFill="1" applyBorder="1"/>
    <xf numFmtId="0" fontId="15" fillId="0" borderId="0" xfId="1" applyFont="1" applyBorder="1"/>
    <xf numFmtId="4" fontId="12" fillId="0" borderId="17" xfId="1" applyNumberFormat="1" applyFont="1" applyFill="1" applyBorder="1"/>
    <xf numFmtId="4" fontId="12" fillId="0" borderId="15" xfId="1" applyNumberFormat="1" applyFont="1" applyFill="1" applyBorder="1"/>
    <xf numFmtId="4" fontId="12" fillId="0" borderId="16" xfId="1" applyNumberFormat="1" applyFont="1" applyFill="1" applyBorder="1"/>
    <xf numFmtId="49" fontId="16" fillId="0" borderId="15" xfId="2" applyNumberFormat="1" applyFont="1" applyFill="1" applyBorder="1" applyAlignment="1">
      <alignment horizontal="center" vertical="center" wrapText="1"/>
    </xf>
    <xf numFmtId="43" fontId="16" fillId="0" borderId="16" xfId="2" applyFont="1" applyFill="1" applyBorder="1" applyAlignment="1">
      <alignment horizontal="left" vertical="center" wrapText="1" indent="1"/>
    </xf>
    <xf numFmtId="3" fontId="17" fillId="0" borderId="19" xfId="1" applyNumberFormat="1" applyFont="1" applyFill="1" applyBorder="1"/>
    <xf numFmtId="3" fontId="17" fillId="0" borderId="20" xfId="1" applyNumberFormat="1" applyFont="1" applyFill="1" applyBorder="1"/>
    <xf numFmtId="3" fontId="17" fillId="0" borderId="21" xfId="1" applyNumberFormat="1" applyFont="1" applyFill="1" applyBorder="1"/>
    <xf numFmtId="0" fontId="18" fillId="0" borderId="0" xfId="1" applyFont="1" applyFill="1" applyBorder="1"/>
    <xf numFmtId="0" fontId="18" fillId="0" borderId="0" xfId="1" applyFont="1" applyBorder="1"/>
    <xf numFmtId="0" fontId="19" fillId="0" borderId="0" xfId="1" applyFont="1" applyFill="1" applyBorder="1"/>
    <xf numFmtId="0" fontId="19" fillId="0" borderId="0" xfId="1" applyFont="1" applyBorder="1"/>
    <xf numFmtId="43" fontId="14" fillId="0" borderId="16" xfId="2" applyFont="1" applyFill="1" applyBorder="1" applyAlignment="1">
      <alignment horizontal="left" vertical="center" wrapText="1" indent="1"/>
    </xf>
    <xf numFmtId="3" fontId="13" fillId="0" borderId="17" xfId="1" applyNumberFormat="1" applyFont="1" applyFill="1" applyBorder="1"/>
    <xf numFmtId="3" fontId="13" fillId="0" borderId="15" xfId="1" applyNumberFormat="1" applyFont="1" applyFill="1" applyBorder="1"/>
    <xf numFmtId="3" fontId="13" fillId="0" borderId="16" xfId="1" applyNumberFormat="1" applyFont="1" applyFill="1" applyBorder="1"/>
    <xf numFmtId="43" fontId="20" fillId="0" borderId="16" xfId="2" applyFont="1" applyFill="1" applyBorder="1"/>
    <xf numFmtId="43" fontId="17" fillId="0" borderId="16" xfId="2" applyFont="1" applyFill="1" applyBorder="1"/>
    <xf numFmtId="0" fontId="21" fillId="0" borderId="0" xfId="1" applyFont="1" applyFill="1" applyBorder="1"/>
    <xf numFmtId="0" fontId="21" fillId="0" borderId="0" xfId="1" applyFont="1" applyBorder="1"/>
    <xf numFmtId="43" fontId="9" fillId="0" borderId="16" xfId="2" applyFont="1" applyFill="1" applyBorder="1" applyAlignment="1">
      <alignment horizontal="left" vertical="center" wrapText="1"/>
    </xf>
    <xf numFmtId="49" fontId="9" fillId="0" borderId="0" xfId="2" applyNumberFormat="1" applyFont="1" applyFill="1" applyBorder="1" applyAlignment="1">
      <alignment horizontal="center"/>
    </xf>
    <xf numFmtId="43" fontId="9" fillId="0" borderId="0" xfId="2" applyFont="1" applyFill="1" applyBorder="1"/>
    <xf numFmtId="3" fontId="9" fillId="0" borderId="13" xfId="1" applyNumberFormat="1" applyFont="1" applyFill="1" applyBorder="1"/>
    <xf numFmtId="3" fontId="9" fillId="0" borderId="0" xfId="1" applyNumberFormat="1" applyFont="1" applyFill="1" applyBorder="1"/>
    <xf numFmtId="43" fontId="12" fillId="0" borderId="16" xfId="2" applyFont="1" applyFill="1" applyBorder="1" applyAlignment="1">
      <alignment horizontal="left" indent="1"/>
    </xf>
    <xf numFmtId="3" fontId="12" fillId="0" borderId="22" xfId="1" applyNumberFormat="1" applyFont="1" applyFill="1" applyBorder="1"/>
    <xf numFmtId="3" fontId="6" fillId="0" borderId="21" xfId="1" applyNumberFormat="1" applyFont="1" applyFill="1" applyBorder="1"/>
    <xf numFmtId="43" fontId="12" fillId="0" borderId="16" xfId="2" applyFont="1" applyFill="1" applyBorder="1" applyAlignment="1">
      <alignment horizontal="left" indent="2"/>
    </xf>
    <xf numFmtId="0" fontId="22" fillId="0" borderId="0" xfId="1" applyFont="1" applyFill="1" applyBorder="1"/>
    <xf numFmtId="0" fontId="22" fillId="0" borderId="0" xfId="1" applyFont="1" applyBorder="1"/>
    <xf numFmtId="43" fontId="13" fillId="0" borderId="16" xfId="2" applyFont="1" applyFill="1" applyBorder="1" applyAlignment="1">
      <alignment horizontal="left" indent="2"/>
    </xf>
    <xf numFmtId="3" fontId="12" fillId="0" borderId="18" xfId="1" applyNumberFormat="1" applyFont="1" applyFill="1" applyBorder="1"/>
    <xf numFmtId="3" fontId="4" fillId="0" borderId="0" xfId="1" applyNumberFormat="1" applyFont="1" applyFill="1" applyBorder="1"/>
    <xf numFmtId="0" fontId="4" fillId="35" borderId="0" xfId="1" applyFont="1" applyFill="1" applyBorder="1"/>
    <xf numFmtId="3" fontId="13" fillId="0" borderId="18" xfId="1" applyNumberFormat="1" applyFont="1" applyFill="1" applyBorder="1"/>
    <xf numFmtId="4" fontId="4" fillId="0" borderId="0" xfId="1" applyNumberFormat="1" applyFont="1" applyFill="1" applyBorder="1"/>
    <xf numFmtId="43" fontId="13" fillId="0" borderId="16" xfId="2" applyFont="1" applyFill="1" applyBorder="1" applyAlignment="1">
      <alignment horizontal="left" vertical="top" indent="2"/>
    </xf>
    <xf numFmtId="4" fontId="11" fillId="0" borderId="0" xfId="1" applyNumberFormat="1" applyFont="1" applyFill="1" applyBorder="1"/>
    <xf numFmtId="49" fontId="12" fillId="0" borderId="15" xfId="2" applyNumberFormat="1" applyFont="1" applyFill="1" applyBorder="1" applyAlignment="1">
      <alignment horizontal="center" vertical="top"/>
    </xf>
    <xf numFmtId="43" fontId="12" fillId="0" borderId="16" xfId="2" applyFont="1" applyFill="1" applyBorder="1" applyAlignment="1">
      <alignment horizontal="left" vertical="top" indent="2"/>
    </xf>
    <xf numFmtId="49" fontId="13" fillId="0" borderId="15" xfId="2" applyNumberFormat="1" applyFont="1" applyFill="1" applyBorder="1" applyAlignment="1">
      <alignment horizontal="center" vertical="top"/>
    </xf>
    <xf numFmtId="3" fontId="12" fillId="0" borderId="19" xfId="1" applyNumberFormat="1" applyFont="1" applyFill="1" applyBorder="1"/>
    <xf numFmtId="49" fontId="4" fillId="0" borderId="15" xfId="2" applyNumberFormat="1" applyFont="1" applyFill="1" applyBorder="1" applyAlignment="1">
      <alignment horizontal="center" vertical="top"/>
    </xf>
    <xf numFmtId="3" fontId="23" fillId="0" borderId="17" xfId="1" applyNumberFormat="1" applyFont="1" applyFill="1" applyBorder="1"/>
    <xf numFmtId="3" fontId="23" fillId="0" borderId="15" xfId="1" applyNumberFormat="1" applyFont="1" applyFill="1" applyBorder="1"/>
    <xf numFmtId="3" fontId="23" fillId="0" borderId="16" xfId="1" applyNumberFormat="1" applyFont="1" applyFill="1" applyBorder="1"/>
    <xf numFmtId="3" fontId="23" fillId="0" borderId="18" xfId="1" applyNumberFormat="1" applyFont="1" applyFill="1" applyBorder="1"/>
    <xf numFmtId="3" fontId="24" fillId="0" borderId="17" xfId="1" applyNumberFormat="1" applyFont="1" applyFill="1" applyBorder="1"/>
    <xf numFmtId="3" fontId="24" fillId="0" borderId="15" xfId="1" applyNumberFormat="1" applyFont="1" applyFill="1" applyBorder="1"/>
    <xf numFmtId="3" fontId="24" fillId="0" borderId="16" xfId="1" applyNumberFormat="1" applyFont="1" applyFill="1" applyBorder="1"/>
    <xf numFmtId="43" fontId="13" fillId="0" borderId="16" xfId="2" applyFont="1" applyFill="1" applyBorder="1" applyAlignment="1">
      <alignment horizontal="left" vertical="center" indent="2"/>
    </xf>
    <xf numFmtId="3" fontId="13" fillId="0" borderId="17" xfId="1" applyNumberFormat="1" applyFont="1" applyFill="1" applyBorder="1" applyAlignment="1">
      <alignment vertical="center"/>
    </xf>
    <xf numFmtId="3" fontId="13" fillId="0" borderId="15" xfId="1" applyNumberFormat="1" applyFont="1" applyFill="1" applyBorder="1" applyAlignment="1">
      <alignment vertical="center"/>
    </xf>
    <xf numFmtId="3" fontId="13" fillId="0" borderId="18" xfId="1" applyNumberFormat="1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vertical="top"/>
    </xf>
    <xf numFmtId="0" fontId="0" fillId="0" borderId="0" xfId="0" applyBorder="1"/>
    <xf numFmtId="0" fontId="0" fillId="0" borderId="0" xfId="0" applyFill="1" applyBorder="1"/>
    <xf numFmtId="0" fontId="25" fillId="0" borderId="0" xfId="0" applyFont="1" applyFill="1" applyBorder="1" applyAlignment="1" applyProtection="1">
      <alignment vertical="center"/>
    </xf>
    <xf numFmtId="43" fontId="26" fillId="0" borderId="0" xfId="4" applyFont="1" applyFill="1" applyBorder="1"/>
    <xf numFmtId="0" fontId="27" fillId="34" borderId="0" xfId="1" applyFont="1" applyFill="1" applyBorder="1"/>
    <xf numFmtId="0" fontId="0" fillId="0" borderId="0" xfId="0" applyFill="1"/>
    <xf numFmtId="43" fontId="26" fillId="0" borderId="0" xfId="4" applyFont="1" applyFill="1"/>
    <xf numFmtId="0" fontId="27" fillId="34" borderId="0" xfId="1" applyFont="1" applyFill="1"/>
    <xf numFmtId="0" fontId="28" fillId="0" borderId="0" xfId="1" applyFont="1" applyFill="1" applyBorder="1"/>
    <xf numFmtId="0" fontId="28" fillId="0" borderId="0" xfId="1" applyFont="1" applyBorder="1"/>
    <xf numFmtId="0" fontId="26" fillId="34" borderId="0" xfId="1" applyFont="1" applyFill="1"/>
  </cellXfs>
  <cellStyles count="2912">
    <cellStyle name="          _x000d__x000a_386grabber=VGA.3GR_x000d__x000a_" xfId="5"/>
    <cellStyle name="=C:\WINNT\SYSTEM32\COMMAND.COM" xfId="6"/>
    <cellStyle name="=C:\WINNT\SYSTEM32\COMMAND.COM 2" xfId="7"/>
    <cellStyle name="=C:\WINNT\SYSTEM32\COMMAND.COM_PEF por ramos y edos 100209b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20% - Énfasis1 2" xfId="15"/>
    <cellStyle name="20% - Énfasis1 2 10" xfId="16"/>
    <cellStyle name="20% - Énfasis1 2 11" xfId="17"/>
    <cellStyle name="20% - Énfasis1 2 12" xfId="18"/>
    <cellStyle name="20% - Énfasis1 2 13" xfId="19"/>
    <cellStyle name="20% - Énfasis1 2 14" xfId="20"/>
    <cellStyle name="20% - Énfasis1 2 15" xfId="21"/>
    <cellStyle name="20% - Énfasis1 2 2" xfId="22"/>
    <cellStyle name="20% - Énfasis1 2 2 2" xfId="23"/>
    <cellStyle name="20% - Énfasis1 2 2 2 2" xfId="24"/>
    <cellStyle name="20% - Énfasis1 2 2 2 2 2" xfId="25"/>
    <cellStyle name="20% - Énfasis1 2 2 3" xfId="26"/>
    <cellStyle name="20% - Énfasis1 2 3" xfId="27"/>
    <cellStyle name="20% - Énfasis1 2 4" xfId="28"/>
    <cellStyle name="20% - Énfasis1 2 5" xfId="29"/>
    <cellStyle name="20% - Énfasis1 2 6" xfId="30"/>
    <cellStyle name="20% - Énfasis1 2 7" xfId="31"/>
    <cellStyle name="20% - Énfasis1 2 8" xfId="32"/>
    <cellStyle name="20% - Énfasis1 2 9" xfId="33"/>
    <cellStyle name="20% - Énfasis1 3" xfId="34"/>
    <cellStyle name="20% - Énfasis1 3 10" xfId="35"/>
    <cellStyle name="20% - Énfasis1 3 11" xfId="36"/>
    <cellStyle name="20% - Énfasis1 3 12" xfId="37"/>
    <cellStyle name="20% - Énfasis1 3 13" xfId="38"/>
    <cellStyle name="20% - Énfasis1 3 14" xfId="39"/>
    <cellStyle name="20% - Énfasis1 3 2" xfId="40"/>
    <cellStyle name="20% - Énfasis1 3 3" xfId="41"/>
    <cellStyle name="20% - Énfasis1 3 4" xfId="42"/>
    <cellStyle name="20% - Énfasis1 3 5" xfId="43"/>
    <cellStyle name="20% - Énfasis1 3 6" xfId="44"/>
    <cellStyle name="20% - Énfasis1 3 7" xfId="45"/>
    <cellStyle name="20% - Énfasis1 3 8" xfId="46"/>
    <cellStyle name="20% - Énfasis1 3 9" xfId="47"/>
    <cellStyle name="20% - Énfasis1 4" xfId="48"/>
    <cellStyle name="20% - Énfasis1 4 10" xfId="49"/>
    <cellStyle name="20% - Énfasis1 4 11" xfId="50"/>
    <cellStyle name="20% - Énfasis1 4 12" xfId="51"/>
    <cellStyle name="20% - Énfasis1 4 13" xfId="52"/>
    <cellStyle name="20% - Énfasis1 4 2" xfId="53"/>
    <cellStyle name="20% - Énfasis1 4 3" xfId="54"/>
    <cellStyle name="20% - Énfasis1 4 4" xfId="55"/>
    <cellStyle name="20% - Énfasis1 4 5" xfId="56"/>
    <cellStyle name="20% - Énfasis1 4 6" xfId="57"/>
    <cellStyle name="20% - Énfasis1 4 7" xfId="58"/>
    <cellStyle name="20% - Énfasis1 4 8" xfId="59"/>
    <cellStyle name="20% - Énfasis1 4 9" xfId="60"/>
    <cellStyle name="20% - Énfasis1 5 10" xfId="61"/>
    <cellStyle name="20% - Énfasis1 5 11" xfId="62"/>
    <cellStyle name="20% - Énfasis1 5 12" xfId="63"/>
    <cellStyle name="20% - Énfasis1 5 2" xfId="64"/>
    <cellStyle name="20% - Énfasis1 5 3" xfId="65"/>
    <cellStyle name="20% - Énfasis1 5 4" xfId="66"/>
    <cellStyle name="20% - Énfasis1 5 5" xfId="67"/>
    <cellStyle name="20% - Énfasis1 5 6" xfId="68"/>
    <cellStyle name="20% - Énfasis1 5 7" xfId="69"/>
    <cellStyle name="20% - Énfasis1 5 8" xfId="70"/>
    <cellStyle name="20% - Énfasis1 5 9" xfId="71"/>
    <cellStyle name="20% - Énfasis2 2" xfId="72"/>
    <cellStyle name="20% - Énfasis2 2 10" xfId="73"/>
    <cellStyle name="20% - Énfasis2 2 11" xfId="74"/>
    <cellStyle name="20% - Énfasis2 2 12" xfId="75"/>
    <cellStyle name="20% - Énfasis2 2 13" xfId="76"/>
    <cellStyle name="20% - Énfasis2 2 14" xfId="77"/>
    <cellStyle name="20% - Énfasis2 2 15" xfId="78"/>
    <cellStyle name="20% - Énfasis2 2 2" xfId="79"/>
    <cellStyle name="20% - Énfasis2 2 2 2" xfId="80"/>
    <cellStyle name="20% - Énfasis2 2 2 2 2" xfId="81"/>
    <cellStyle name="20% - Énfasis2 2 2 2 2 2" xfId="82"/>
    <cellStyle name="20% - Énfasis2 2 2 3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14" xfId="96"/>
    <cellStyle name="20% - Énfasis2 3 2" xfId="97"/>
    <cellStyle name="20% - Énfasis2 3 3" xfId="98"/>
    <cellStyle name="20% - Énfasis2 3 4" xfId="99"/>
    <cellStyle name="20% - Énfasis2 3 5" xfId="100"/>
    <cellStyle name="20% - Énfasis2 3 6" xfId="101"/>
    <cellStyle name="20% - Énfasis2 3 7" xfId="102"/>
    <cellStyle name="20% - Énfasis2 3 8" xfId="103"/>
    <cellStyle name="20% - Énfasis2 3 9" xfId="104"/>
    <cellStyle name="20% - Énfasis2 4" xfId="105"/>
    <cellStyle name="20% - Énfasis2 4 10" xfId="106"/>
    <cellStyle name="20% - Énfasis2 4 11" xfId="107"/>
    <cellStyle name="20% - Énfasis2 4 12" xfId="108"/>
    <cellStyle name="20% - Énfasis2 4 13" xfId="109"/>
    <cellStyle name="20% - Énfasis2 4 2" xfId="110"/>
    <cellStyle name="20% - Énfasis2 4 3" xfId="111"/>
    <cellStyle name="20% - Énfasis2 4 4" xfId="112"/>
    <cellStyle name="20% - Énfasis2 4 5" xfId="113"/>
    <cellStyle name="20% - Énfasis2 4 6" xfId="114"/>
    <cellStyle name="20% - Énfasis2 4 7" xfId="115"/>
    <cellStyle name="20% - Énfasis2 4 8" xfId="116"/>
    <cellStyle name="20% - Énfasis2 4 9" xfId="117"/>
    <cellStyle name="20% - Énfasis2 5 10" xfId="118"/>
    <cellStyle name="20% - Énfasis2 5 11" xfId="119"/>
    <cellStyle name="20% - Énfasis2 5 12" xfId="120"/>
    <cellStyle name="20% - Énfasis2 5 2" xfId="121"/>
    <cellStyle name="20% - Énfasis2 5 3" xfId="122"/>
    <cellStyle name="20% - Énfasis2 5 4" xfId="123"/>
    <cellStyle name="20% - Énfasis2 5 5" xfId="124"/>
    <cellStyle name="20% - Énfasis2 5 6" xfId="125"/>
    <cellStyle name="20% - Énfasis2 5 7" xfId="126"/>
    <cellStyle name="20% - Énfasis2 5 8" xfId="127"/>
    <cellStyle name="20% - Énfasis2 5 9" xfId="128"/>
    <cellStyle name="20% - Énfasis3 2" xfId="129"/>
    <cellStyle name="20% - Énfasis3 2 10" xfId="130"/>
    <cellStyle name="20% - Énfasis3 2 11" xfId="131"/>
    <cellStyle name="20% - Énfasis3 2 12" xfId="132"/>
    <cellStyle name="20% - Énfasis3 2 13" xfId="133"/>
    <cellStyle name="20% - Énfasis3 2 14" xfId="134"/>
    <cellStyle name="20% - Énfasis3 2 15" xfId="135"/>
    <cellStyle name="20% - Énfasis3 2 2" xfId="136"/>
    <cellStyle name="20% - Énfasis3 2 2 2" xfId="137"/>
    <cellStyle name="20% - Énfasis3 2 2 2 2" xfId="138"/>
    <cellStyle name="20% - Énfasis3 2 2 2 2 2" xfId="139"/>
    <cellStyle name="20% - Énfasis3 2 2 3" xfId="140"/>
    <cellStyle name="20% - Énfasis3 2 3" xfId="141"/>
    <cellStyle name="20% - Énfasis3 2 4" xfId="142"/>
    <cellStyle name="20% - Énfasis3 2 5" xfId="143"/>
    <cellStyle name="20% - Énfasis3 2 6" xfId="144"/>
    <cellStyle name="20% - Énfasis3 2 7" xfId="145"/>
    <cellStyle name="20% - Énfasis3 2 8" xfId="146"/>
    <cellStyle name="20% - Énfasis3 2 9" xfId="147"/>
    <cellStyle name="20% - Énfasis3 3" xfId="148"/>
    <cellStyle name="20% - Énfasis3 3 10" xfId="149"/>
    <cellStyle name="20% - Énfasis3 3 11" xfId="150"/>
    <cellStyle name="20% - Énfasis3 3 12" xfId="151"/>
    <cellStyle name="20% - Énfasis3 3 13" xfId="152"/>
    <cellStyle name="20% - Énfasis3 3 14" xfId="153"/>
    <cellStyle name="20% - Énfasis3 3 2" xfId="154"/>
    <cellStyle name="20% - Énfasis3 3 3" xfId="155"/>
    <cellStyle name="20% - Énfasis3 3 4" xfId="156"/>
    <cellStyle name="20% - Énfasis3 3 5" xfId="157"/>
    <cellStyle name="20% - Énfasis3 3 6" xfId="158"/>
    <cellStyle name="20% - Énfasis3 3 7" xfId="159"/>
    <cellStyle name="20% - Énfasis3 3 8" xfId="160"/>
    <cellStyle name="20% - Énfasis3 3 9" xfId="161"/>
    <cellStyle name="20% - Énfasis3 4" xfId="162"/>
    <cellStyle name="20% - Énfasis3 4 10" xfId="163"/>
    <cellStyle name="20% - Énfasis3 4 11" xfId="164"/>
    <cellStyle name="20% - Énfasis3 4 12" xfId="165"/>
    <cellStyle name="20% - Énfasis3 4 13" xfId="166"/>
    <cellStyle name="20% - Énfasis3 4 2" xfId="167"/>
    <cellStyle name="20% - Énfasis3 4 3" xfId="168"/>
    <cellStyle name="20% - Énfasis3 4 4" xfId="169"/>
    <cellStyle name="20% - Énfasis3 4 5" xfId="170"/>
    <cellStyle name="20% - Énfasis3 4 6" xfId="171"/>
    <cellStyle name="20% - Énfasis3 4 7" xfId="172"/>
    <cellStyle name="20% - Énfasis3 4 8" xfId="173"/>
    <cellStyle name="20% - Énfasis3 4 9" xfId="174"/>
    <cellStyle name="20% - Énfasis3 5 10" xfId="175"/>
    <cellStyle name="20% - Énfasis3 5 11" xfId="176"/>
    <cellStyle name="20% - Énfasis3 5 12" xfId="177"/>
    <cellStyle name="20% - Énfasis3 5 2" xfId="178"/>
    <cellStyle name="20% - Énfasis3 5 3" xfId="179"/>
    <cellStyle name="20% - Énfasis3 5 4" xfId="180"/>
    <cellStyle name="20% - Énfasis3 5 5" xfId="181"/>
    <cellStyle name="20% - Énfasis3 5 6" xfId="182"/>
    <cellStyle name="20% - Énfasis3 5 7" xfId="183"/>
    <cellStyle name="20% - Énfasis3 5 8" xfId="184"/>
    <cellStyle name="20% - Énfasis3 5 9" xfId="185"/>
    <cellStyle name="20% - Énfasis4 2" xfId="186"/>
    <cellStyle name="20% - Énfasis4 2 10" xfId="187"/>
    <cellStyle name="20% - Énfasis4 2 11" xfId="188"/>
    <cellStyle name="20% - Énfasis4 2 12" xfId="189"/>
    <cellStyle name="20% - Énfasis4 2 13" xfId="190"/>
    <cellStyle name="20% - Énfasis4 2 14" xfId="191"/>
    <cellStyle name="20% - Énfasis4 2 15" xfId="192"/>
    <cellStyle name="20% - Énfasis4 2 2" xfId="193"/>
    <cellStyle name="20% - Énfasis4 2 2 2" xfId="194"/>
    <cellStyle name="20% - Énfasis4 2 2 2 2" xfId="195"/>
    <cellStyle name="20% - Énfasis4 2 2 2 2 2" xfId="196"/>
    <cellStyle name="20% - Énfasis4 2 2 3" xfId="197"/>
    <cellStyle name="20% - Énfasis4 2 3" xfId="198"/>
    <cellStyle name="20% - Énfasis4 2 4" xfId="199"/>
    <cellStyle name="20% - Énfasis4 2 5" xfId="200"/>
    <cellStyle name="20% - Énfasis4 2 6" xfId="201"/>
    <cellStyle name="20% - Énfasis4 2 7" xfId="202"/>
    <cellStyle name="20% - Énfasis4 2 8" xfId="203"/>
    <cellStyle name="20% - Énfasis4 2 9" xfId="204"/>
    <cellStyle name="20% - Énfasis4 3" xfId="205"/>
    <cellStyle name="20% - Énfasis4 3 10" xfId="206"/>
    <cellStyle name="20% - Énfasis4 3 11" xfId="207"/>
    <cellStyle name="20% - Énfasis4 3 12" xfId="208"/>
    <cellStyle name="20% - Énfasis4 3 13" xfId="209"/>
    <cellStyle name="20% - Énfasis4 3 14" xfId="210"/>
    <cellStyle name="20% - Énfasis4 3 2" xfId="211"/>
    <cellStyle name="20% - Énfasis4 3 3" xfId="212"/>
    <cellStyle name="20% - Énfasis4 3 4" xfId="213"/>
    <cellStyle name="20% - Énfasis4 3 5" xfId="214"/>
    <cellStyle name="20% - Énfasis4 3 6" xfId="215"/>
    <cellStyle name="20% - Énfasis4 3 7" xfId="216"/>
    <cellStyle name="20% - Énfasis4 3 8" xfId="217"/>
    <cellStyle name="20% - Énfasis4 3 9" xfId="218"/>
    <cellStyle name="20% - Énfasis4 4" xfId="219"/>
    <cellStyle name="20% - Énfasis4 4 10" xfId="220"/>
    <cellStyle name="20% - Énfasis4 4 11" xfId="221"/>
    <cellStyle name="20% - Énfasis4 4 12" xfId="222"/>
    <cellStyle name="20% - Énfasis4 4 13" xfId="223"/>
    <cellStyle name="20% - Énfasis4 4 2" xfId="224"/>
    <cellStyle name="20% - Énfasis4 4 3" xfId="225"/>
    <cellStyle name="20% - Énfasis4 4 4" xfId="226"/>
    <cellStyle name="20% - Énfasis4 4 5" xfId="227"/>
    <cellStyle name="20% - Énfasis4 4 6" xfId="228"/>
    <cellStyle name="20% - Énfasis4 4 7" xfId="229"/>
    <cellStyle name="20% - Énfasis4 4 8" xfId="230"/>
    <cellStyle name="20% - Énfasis4 4 9" xfId="231"/>
    <cellStyle name="20% - Énfasis4 5 10" xfId="232"/>
    <cellStyle name="20% - Énfasis4 5 11" xfId="233"/>
    <cellStyle name="20% - Énfasis4 5 12" xfId="234"/>
    <cellStyle name="20% - Énfasis4 5 2" xfId="235"/>
    <cellStyle name="20% - Énfasis4 5 3" xfId="236"/>
    <cellStyle name="20% - Énfasis4 5 4" xfId="237"/>
    <cellStyle name="20% - Énfasis4 5 5" xfId="238"/>
    <cellStyle name="20% - Énfasis4 5 6" xfId="239"/>
    <cellStyle name="20% - Énfasis4 5 7" xfId="240"/>
    <cellStyle name="20% - Énfasis4 5 8" xfId="241"/>
    <cellStyle name="20% - Énfasis4 5 9" xfId="242"/>
    <cellStyle name="20% - Énfasis5 2" xfId="243"/>
    <cellStyle name="20% - Énfasis5 2 10" xfId="244"/>
    <cellStyle name="20% - Énfasis5 2 11" xfId="245"/>
    <cellStyle name="20% - Énfasis5 2 12" xfId="246"/>
    <cellStyle name="20% - Énfasis5 2 13" xfId="247"/>
    <cellStyle name="20% - Énfasis5 2 14" xfId="248"/>
    <cellStyle name="20% - Énfasis5 2 2" xfId="249"/>
    <cellStyle name="20% - Énfasis5 2 2 2" xfId="250"/>
    <cellStyle name="20% - Énfasis5 2 2 2 2" xfId="251"/>
    <cellStyle name="20% - Énfasis5 2 2 2 2 2" xfId="252"/>
    <cellStyle name="20% - Énfasis5 2 2 3" xfId="253"/>
    <cellStyle name="20% - Énfasis5 2 3" xfId="254"/>
    <cellStyle name="20% - Énfasis5 2 4" xfId="255"/>
    <cellStyle name="20% - Énfasis5 2 5" xfId="256"/>
    <cellStyle name="20% - Énfasis5 2 6" xfId="257"/>
    <cellStyle name="20% - Énfasis5 2 7" xfId="258"/>
    <cellStyle name="20% - Énfasis5 2 8" xfId="259"/>
    <cellStyle name="20% - Énfasis5 2 9" xfId="260"/>
    <cellStyle name="20% - Énfasis5 3" xfId="261"/>
    <cellStyle name="20% - Énfasis5 3 10" xfId="262"/>
    <cellStyle name="20% - Énfasis5 3 11" xfId="263"/>
    <cellStyle name="20% - Énfasis5 3 12" xfId="264"/>
    <cellStyle name="20% - Énfasis5 3 13" xfId="265"/>
    <cellStyle name="20% - Énfasis5 3 2" xfId="266"/>
    <cellStyle name="20% - Énfasis5 3 3" xfId="267"/>
    <cellStyle name="20% - Énfasis5 3 4" xfId="268"/>
    <cellStyle name="20% - Énfasis5 3 5" xfId="269"/>
    <cellStyle name="20% - Énfasis5 3 6" xfId="270"/>
    <cellStyle name="20% - Énfasis5 3 7" xfId="271"/>
    <cellStyle name="20% - Énfasis5 3 8" xfId="272"/>
    <cellStyle name="20% - Énfasis5 3 9" xfId="273"/>
    <cellStyle name="20% - Énfasis5 4" xfId="274"/>
    <cellStyle name="20% - Énfasis5 4 10" xfId="275"/>
    <cellStyle name="20% - Énfasis5 4 11" xfId="276"/>
    <cellStyle name="20% - Énfasis5 4 12" xfId="277"/>
    <cellStyle name="20% - Énfasis5 4 13" xfId="278"/>
    <cellStyle name="20% - Énfasis5 4 2" xfId="279"/>
    <cellStyle name="20% - Énfasis5 4 3" xfId="280"/>
    <cellStyle name="20% - Énfasis5 4 4" xfId="281"/>
    <cellStyle name="20% - Énfasis5 4 5" xfId="282"/>
    <cellStyle name="20% - Énfasis5 4 6" xfId="283"/>
    <cellStyle name="20% - Énfasis5 4 7" xfId="284"/>
    <cellStyle name="20% - Énfasis5 4 8" xfId="285"/>
    <cellStyle name="20% - Énfasis5 4 9" xfId="286"/>
    <cellStyle name="20% - Énfasis5 5 10" xfId="287"/>
    <cellStyle name="20% - Énfasis5 5 11" xfId="288"/>
    <cellStyle name="20% - Énfasis5 5 12" xfId="289"/>
    <cellStyle name="20% - Énfasis5 5 2" xfId="290"/>
    <cellStyle name="20% - Énfasis5 5 3" xfId="291"/>
    <cellStyle name="20% - Énfasis5 5 4" xfId="292"/>
    <cellStyle name="20% - Énfasis5 5 5" xfId="293"/>
    <cellStyle name="20% - Énfasis5 5 6" xfId="294"/>
    <cellStyle name="20% - Énfasis5 5 7" xfId="295"/>
    <cellStyle name="20% - Énfasis5 5 8" xfId="296"/>
    <cellStyle name="20% - Énfasis5 5 9" xfId="297"/>
    <cellStyle name="20% - Énfasis6 2" xfId="298"/>
    <cellStyle name="20% - Énfasis6 2 10" xfId="299"/>
    <cellStyle name="20% - Énfasis6 2 11" xfId="300"/>
    <cellStyle name="20% - Énfasis6 2 12" xfId="301"/>
    <cellStyle name="20% - Énfasis6 2 13" xfId="302"/>
    <cellStyle name="20% - Énfasis6 2 14" xfId="303"/>
    <cellStyle name="20% - Énfasis6 2 2" xfId="304"/>
    <cellStyle name="20% - Énfasis6 2 2 2" xfId="305"/>
    <cellStyle name="20% - Énfasis6 2 2 2 2" xfId="306"/>
    <cellStyle name="20% - Énfasis6 2 2 2 2 2" xfId="307"/>
    <cellStyle name="20% - Énfasis6 2 2 3" xfId="308"/>
    <cellStyle name="20% - Énfasis6 2 3" xfId="309"/>
    <cellStyle name="20% - Énfasis6 2 4" xfId="310"/>
    <cellStyle name="20% - Énfasis6 2 5" xfId="311"/>
    <cellStyle name="20% - Énfasis6 2 6" xfId="312"/>
    <cellStyle name="20% - Énfasis6 2 7" xfId="313"/>
    <cellStyle name="20% - Énfasis6 2 8" xfId="314"/>
    <cellStyle name="20% - Énfasis6 2 9" xfId="315"/>
    <cellStyle name="20% - Énfasis6 3" xfId="316"/>
    <cellStyle name="20% - Énfasis6 3 10" xfId="317"/>
    <cellStyle name="20% - Énfasis6 3 11" xfId="318"/>
    <cellStyle name="20% - Énfasis6 3 12" xfId="319"/>
    <cellStyle name="20% - Énfasis6 3 13" xfId="320"/>
    <cellStyle name="20% - Énfasis6 3 2" xfId="321"/>
    <cellStyle name="20% - Énfasis6 3 3" xfId="322"/>
    <cellStyle name="20% - Énfasis6 3 4" xfId="323"/>
    <cellStyle name="20% - Énfasis6 3 5" xfId="324"/>
    <cellStyle name="20% - Énfasis6 3 6" xfId="325"/>
    <cellStyle name="20% - Énfasis6 3 7" xfId="326"/>
    <cellStyle name="20% - Énfasis6 3 8" xfId="327"/>
    <cellStyle name="20% - Énfasis6 3 9" xfId="328"/>
    <cellStyle name="20% - Énfasis6 4" xfId="329"/>
    <cellStyle name="20% - Énfasis6 4 10" xfId="330"/>
    <cellStyle name="20% - Énfasis6 4 11" xfId="331"/>
    <cellStyle name="20% - Énfasis6 4 12" xfId="332"/>
    <cellStyle name="20% - Énfasis6 4 13" xfId="333"/>
    <cellStyle name="20% - Énfasis6 4 2" xfId="334"/>
    <cellStyle name="20% - Énfasis6 4 3" xfId="335"/>
    <cellStyle name="20% - Énfasis6 4 4" xfId="336"/>
    <cellStyle name="20% - Énfasis6 4 5" xfId="337"/>
    <cellStyle name="20% - Énfasis6 4 6" xfId="338"/>
    <cellStyle name="20% - Énfasis6 4 7" xfId="339"/>
    <cellStyle name="20% - Énfasis6 4 8" xfId="340"/>
    <cellStyle name="20% - Énfasis6 4 9" xfId="341"/>
    <cellStyle name="20% - Énfasis6 5 10" xfId="342"/>
    <cellStyle name="20% - Énfasis6 5 11" xfId="343"/>
    <cellStyle name="20% - Énfasis6 5 12" xfId="344"/>
    <cellStyle name="20% - Énfasis6 5 2" xfId="345"/>
    <cellStyle name="20% - Énfasis6 5 3" xfId="346"/>
    <cellStyle name="20% - Énfasis6 5 4" xfId="347"/>
    <cellStyle name="20% - Énfasis6 5 5" xfId="348"/>
    <cellStyle name="20% - Énfasis6 5 6" xfId="349"/>
    <cellStyle name="20% - Énfasis6 5 7" xfId="350"/>
    <cellStyle name="20% - Énfasis6 5 8" xfId="351"/>
    <cellStyle name="20% - Énfasis6 5 9" xfId="352"/>
    <cellStyle name="40% - Accent1 2" xfId="353"/>
    <cellStyle name="40% - Accent2 2" xfId="354"/>
    <cellStyle name="40% - Accent3 2" xfId="355"/>
    <cellStyle name="40% - Accent4 2" xfId="356"/>
    <cellStyle name="40% - Accent5 2" xfId="357"/>
    <cellStyle name="40% - Accent6 2" xfId="358"/>
    <cellStyle name="40% - Énfasis1 2" xfId="359"/>
    <cellStyle name="40% - Énfasis1 2 10" xfId="360"/>
    <cellStyle name="40% - Énfasis1 2 11" xfId="361"/>
    <cellStyle name="40% - Énfasis1 2 12" xfId="362"/>
    <cellStyle name="40% - Énfasis1 2 13" xfId="363"/>
    <cellStyle name="40% - Énfasis1 2 14" xfId="364"/>
    <cellStyle name="40% - Énfasis1 2 2" xfId="365"/>
    <cellStyle name="40% - Énfasis1 2 2 2" xfId="366"/>
    <cellStyle name="40% - Énfasis1 2 2 2 2" xfId="367"/>
    <cellStyle name="40% - Énfasis1 2 2 2 2 2" xfId="368"/>
    <cellStyle name="40% - Énfasis1 2 2 3" xfId="369"/>
    <cellStyle name="40% - Énfasis1 2 3" xfId="370"/>
    <cellStyle name="40% - Énfasis1 2 4" xfId="371"/>
    <cellStyle name="40% - Énfasis1 2 5" xfId="372"/>
    <cellStyle name="40% - Énfasis1 2 6" xfId="373"/>
    <cellStyle name="40% - Énfasis1 2 7" xfId="374"/>
    <cellStyle name="40% - Énfasis1 2 8" xfId="375"/>
    <cellStyle name="40% - Énfasis1 2 9" xfId="376"/>
    <cellStyle name="40% - Énfasis1 3" xfId="377"/>
    <cellStyle name="40% - Énfasis1 3 10" xfId="378"/>
    <cellStyle name="40% - Énfasis1 3 11" xfId="379"/>
    <cellStyle name="40% - Énfasis1 3 12" xfId="380"/>
    <cellStyle name="40% - Énfasis1 3 13" xfId="381"/>
    <cellStyle name="40% - Énfasis1 3 2" xfId="382"/>
    <cellStyle name="40% - Énfasis1 3 3" xfId="383"/>
    <cellStyle name="40% - Énfasis1 3 4" xfId="384"/>
    <cellStyle name="40% - Énfasis1 3 5" xfId="385"/>
    <cellStyle name="40% - Énfasis1 3 6" xfId="386"/>
    <cellStyle name="40% - Énfasis1 3 7" xfId="387"/>
    <cellStyle name="40% - Énfasis1 3 8" xfId="388"/>
    <cellStyle name="40% - Énfasis1 3 9" xfId="389"/>
    <cellStyle name="40% - Énfasis1 4" xfId="390"/>
    <cellStyle name="40% - Énfasis1 4 10" xfId="391"/>
    <cellStyle name="40% - Énfasis1 4 11" xfId="392"/>
    <cellStyle name="40% - Énfasis1 4 12" xfId="393"/>
    <cellStyle name="40% - Énfasis1 4 13" xfId="394"/>
    <cellStyle name="40% - Énfasis1 4 2" xfId="395"/>
    <cellStyle name="40% - Énfasis1 4 3" xfId="396"/>
    <cellStyle name="40% - Énfasis1 4 4" xfId="397"/>
    <cellStyle name="40% - Énfasis1 4 5" xfId="398"/>
    <cellStyle name="40% - Énfasis1 4 6" xfId="399"/>
    <cellStyle name="40% - Énfasis1 4 7" xfId="400"/>
    <cellStyle name="40% - Énfasis1 4 8" xfId="401"/>
    <cellStyle name="40% - Énfasis1 4 9" xfId="402"/>
    <cellStyle name="40% - Énfasis1 5 10" xfId="403"/>
    <cellStyle name="40% - Énfasis1 5 11" xfId="404"/>
    <cellStyle name="40% - Énfasis1 5 12" xfId="405"/>
    <cellStyle name="40% - Énfasis1 5 2" xfId="406"/>
    <cellStyle name="40% - Énfasis1 5 3" xfId="407"/>
    <cellStyle name="40% - Énfasis1 5 4" xfId="408"/>
    <cellStyle name="40% - Énfasis1 5 5" xfId="409"/>
    <cellStyle name="40% - Énfasis1 5 6" xfId="410"/>
    <cellStyle name="40% - Énfasis1 5 7" xfId="411"/>
    <cellStyle name="40% - Énfasis1 5 8" xfId="412"/>
    <cellStyle name="40% - Énfasis1 5 9" xfId="413"/>
    <cellStyle name="40% - Énfasis2 2" xfId="414"/>
    <cellStyle name="40% - Énfasis2 2 10" xfId="415"/>
    <cellStyle name="40% - Énfasis2 2 11" xfId="416"/>
    <cellStyle name="40% - Énfasis2 2 12" xfId="417"/>
    <cellStyle name="40% - Énfasis2 2 13" xfId="418"/>
    <cellStyle name="40% - Énfasis2 2 14" xfId="419"/>
    <cellStyle name="40% - Énfasis2 2 2" xfId="420"/>
    <cellStyle name="40% - Énfasis2 2 2 2" xfId="421"/>
    <cellStyle name="40% - Énfasis2 2 2 2 2" xfId="422"/>
    <cellStyle name="40% - Énfasis2 2 2 2 2 2" xfId="423"/>
    <cellStyle name="40% - Énfasis2 2 2 3" xfId="424"/>
    <cellStyle name="40% - Énfasis2 2 3" xfId="425"/>
    <cellStyle name="40% - Énfasis2 2 4" xfId="426"/>
    <cellStyle name="40% - Énfasis2 2 5" xfId="427"/>
    <cellStyle name="40% - Énfasis2 2 6" xfId="428"/>
    <cellStyle name="40% - Énfasis2 2 7" xfId="429"/>
    <cellStyle name="40% - Énfasis2 2 8" xfId="430"/>
    <cellStyle name="40% - Énfasis2 2 9" xfId="431"/>
    <cellStyle name="40% - Énfasis2 3" xfId="432"/>
    <cellStyle name="40% - Énfasis2 3 10" xfId="433"/>
    <cellStyle name="40% - Énfasis2 3 11" xfId="434"/>
    <cellStyle name="40% - Énfasis2 3 12" xfId="435"/>
    <cellStyle name="40% - Énfasis2 3 13" xfId="436"/>
    <cellStyle name="40% - Énfasis2 3 2" xfId="437"/>
    <cellStyle name="40% - Énfasis2 3 3" xfId="438"/>
    <cellStyle name="40% - Énfasis2 3 4" xfId="439"/>
    <cellStyle name="40% - Énfasis2 3 5" xfId="440"/>
    <cellStyle name="40% - Énfasis2 3 6" xfId="441"/>
    <cellStyle name="40% - Énfasis2 3 7" xfId="442"/>
    <cellStyle name="40% - Énfasis2 3 8" xfId="443"/>
    <cellStyle name="40% - Énfasis2 3 9" xfId="444"/>
    <cellStyle name="40% - Énfasis2 4" xfId="445"/>
    <cellStyle name="40% - Énfasis2 4 10" xfId="446"/>
    <cellStyle name="40% - Énfasis2 4 11" xfId="447"/>
    <cellStyle name="40% - Énfasis2 4 12" xfId="448"/>
    <cellStyle name="40% - Énfasis2 4 13" xfId="449"/>
    <cellStyle name="40% - Énfasis2 4 2" xfId="450"/>
    <cellStyle name="40% - Énfasis2 4 3" xfId="451"/>
    <cellStyle name="40% - Énfasis2 4 4" xfId="452"/>
    <cellStyle name="40% - Énfasis2 4 5" xfId="453"/>
    <cellStyle name="40% - Énfasis2 4 6" xfId="454"/>
    <cellStyle name="40% - Énfasis2 4 7" xfId="455"/>
    <cellStyle name="40% - Énfasis2 4 8" xfId="456"/>
    <cellStyle name="40% - Énfasis2 4 9" xfId="457"/>
    <cellStyle name="40% - Énfasis2 5 10" xfId="458"/>
    <cellStyle name="40% - Énfasis2 5 11" xfId="459"/>
    <cellStyle name="40% - Énfasis2 5 12" xfId="460"/>
    <cellStyle name="40% - Énfasis2 5 2" xfId="461"/>
    <cellStyle name="40% - Énfasis2 5 3" xfId="462"/>
    <cellStyle name="40% - Énfasis2 5 4" xfId="463"/>
    <cellStyle name="40% - Énfasis2 5 5" xfId="464"/>
    <cellStyle name="40% - Énfasis2 5 6" xfId="465"/>
    <cellStyle name="40% - Énfasis2 5 7" xfId="466"/>
    <cellStyle name="40% - Énfasis2 5 8" xfId="467"/>
    <cellStyle name="40% - Énfasis2 5 9" xfId="468"/>
    <cellStyle name="40% - Énfasis3 2" xfId="469"/>
    <cellStyle name="40% - Énfasis3 2 10" xfId="470"/>
    <cellStyle name="40% - Énfasis3 2 11" xfId="471"/>
    <cellStyle name="40% - Énfasis3 2 12" xfId="472"/>
    <cellStyle name="40% - Énfasis3 2 13" xfId="473"/>
    <cellStyle name="40% - Énfasis3 2 14" xfId="474"/>
    <cellStyle name="40% - Énfasis3 2 15" xfId="475"/>
    <cellStyle name="40% - Énfasis3 2 2" xfId="476"/>
    <cellStyle name="40% - Énfasis3 2 2 2" xfId="477"/>
    <cellStyle name="40% - Énfasis3 2 2 2 2" xfId="478"/>
    <cellStyle name="40% - Énfasis3 2 2 2 2 2" xfId="479"/>
    <cellStyle name="40% - Énfasis3 2 2 3" xfId="480"/>
    <cellStyle name="40% - Énfasis3 2 3" xfId="481"/>
    <cellStyle name="40% - Énfasis3 2 4" xfId="482"/>
    <cellStyle name="40% - Énfasis3 2 5" xfId="483"/>
    <cellStyle name="40% - Énfasis3 2 6" xfId="484"/>
    <cellStyle name="40% - Énfasis3 2 7" xfId="485"/>
    <cellStyle name="40% - Énfasis3 2 8" xfId="486"/>
    <cellStyle name="40% - Énfasis3 2 9" xfId="487"/>
    <cellStyle name="40% - Énfasis3 3" xfId="488"/>
    <cellStyle name="40% - Énfasis3 3 10" xfId="489"/>
    <cellStyle name="40% - Énfasis3 3 11" xfId="490"/>
    <cellStyle name="40% - Énfasis3 3 12" xfId="491"/>
    <cellStyle name="40% - Énfasis3 3 13" xfId="492"/>
    <cellStyle name="40% - Énfasis3 3 14" xfId="493"/>
    <cellStyle name="40% - Énfasis3 3 2" xfId="494"/>
    <cellStyle name="40% - Énfasis3 3 3" xfId="495"/>
    <cellStyle name="40% - Énfasis3 3 4" xfId="496"/>
    <cellStyle name="40% - Énfasis3 3 5" xfId="497"/>
    <cellStyle name="40% - Énfasis3 3 6" xfId="498"/>
    <cellStyle name="40% - Énfasis3 3 7" xfId="499"/>
    <cellStyle name="40% - Énfasis3 3 8" xfId="500"/>
    <cellStyle name="40% - Énfasis3 3 9" xfId="501"/>
    <cellStyle name="40% - Énfasis3 4" xfId="502"/>
    <cellStyle name="40% - Énfasis3 4 10" xfId="503"/>
    <cellStyle name="40% - Énfasis3 4 11" xfId="504"/>
    <cellStyle name="40% - Énfasis3 4 12" xfId="505"/>
    <cellStyle name="40% - Énfasis3 4 13" xfId="506"/>
    <cellStyle name="40% - Énfasis3 4 2" xfId="507"/>
    <cellStyle name="40% - Énfasis3 4 3" xfId="508"/>
    <cellStyle name="40% - Énfasis3 4 4" xfId="509"/>
    <cellStyle name="40% - Énfasis3 4 5" xfId="510"/>
    <cellStyle name="40% - Énfasis3 4 6" xfId="511"/>
    <cellStyle name="40% - Énfasis3 4 7" xfId="512"/>
    <cellStyle name="40% - Énfasis3 4 8" xfId="513"/>
    <cellStyle name="40% - Énfasis3 4 9" xfId="514"/>
    <cellStyle name="40% - Énfasis3 5 10" xfId="515"/>
    <cellStyle name="40% - Énfasis3 5 11" xfId="516"/>
    <cellStyle name="40% - Énfasis3 5 12" xfId="517"/>
    <cellStyle name="40% - Énfasis3 5 2" xfId="518"/>
    <cellStyle name="40% - Énfasis3 5 3" xfId="519"/>
    <cellStyle name="40% - Énfasis3 5 4" xfId="520"/>
    <cellStyle name="40% - Énfasis3 5 5" xfId="521"/>
    <cellStyle name="40% - Énfasis3 5 6" xfId="522"/>
    <cellStyle name="40% - Énfasis3 5 7" xfId="523"/>
    <cellStyle name="40% - Énfasis3 5 8" xfId="524"/>
    <cellStyle name="40% - Énfasis3 5 9" xfId="525"/>
    <cellStyle name="40% - Énfasis4 2" xfId="526"/>
    <cellStyle name="40% - Énfasis4 2 10" xfId="527"/>
    <cellStyle name="40% - Énfasis4 2 11" xfId="528"/>
    <cellStyle name="40% - Énfasis4 2 12" xfId="529"/>
    <cellStyle name="40% - Énfasis4 2 13" xfId="530"/>
    <cellStyle name="40% - Énfasis4 2 14" xfId="531"/>
    <cellStyle name="40% - Énfasis4 2 2" xfId="532"/>
    <cellStyle name="40% - Énfasis4 2 2 2" xfId="533"/>
    <cellStyle name="40% - Énfasis4 2 2 2 2" xfId="534"/>
    <cellStyle name="40% - Énfasis4 2 2 2 2 2" xfId="535"/>
    <cellStyle name="40% - Énfasis4 2 2 3" xfId="536"/>
    <cellStyle name="40% - Énfasis4 2 3" xfId="537"/>
    <cellStyle name="40% - Énfasis4 2 4" xfId="538"/>
    <cellStyle name="40% - Énfasis4 2 5" xfId="539"/>
    <cellStyle name="40% - Énfasis4 2 6" xfId="540"/>
    <cellStyle name="40% - Énfasis4 2 7" xfId="541"/>
    <cellStyle name="40% - Énfasis4 2 8" xfId="542"/>
    <cellStyle name="40% - Énfasis4 2 9" xfId="543"/>
    <cellStyle name="40% - Énfasis4 3" xfId="544"/>
    <cellStyle name="40% - Énfasis4 3 10" xfId="545"/>
    <cellStyle name="40% - Énfasis4 3 11" xfId="546"/>
    <cellStyle name="40% - Énfasis4 3 12" xfId="547"/>
    <cellStyle name="40% - Énfasis4 3 13" xfId="548"/>
    <cellStyle name="40% - Énfasis4 3 2" xfId="549"/>
    <cellStyle name="40% - Énfasis4 3 3" xfId="550"/>
    <cellStyle name="40% - Énfasis4 3 4" xfId="551"/>
    <cellStyle name="40% - Énfasis4 3 5" xfId="552"/>
    <cellStyle name="40% - Énfasis4 3 6" xfId="553"/>
    <cellStyle name="40% - Énfasis4 3 7" xfId="554"/>
    <cellStyle name="40% - Énfasis4 3 8" xfId="555"/>
    <cellStyle name="40% - Énfasis4 3 9" xfId="556"/>
    <cellStyle name="40% - Énfasis4 4" xfId="557"/>
    <cellStyle name="40% - Énfasis4 4 10" xfId="558"/>
    <cellStyle name="40% - Énfasis4 4 11" xfId="559"/>
    <cellStyle name="40% - Énfasis4 4 12" xfId="560"/>
    <cellStyle name="40% - Énfasis4 4 13" xfId="561"/>
    <cellStyle name="40% - Énfasis4 4 2" xfId="562"/>
    <cellStyle name="40% - Énfasis4 4 3" xfId="563"/>
    <cellStyle name="40% - Énfasis4 4 4" xfId="564"/>
    <cellStyle name="40% - Énfasis4 4 5" xfId="565"/>
    <cellStyle name="40% - Énfasis4 4 6" xfId="566"/>
    <cellStyle name="40% - Énfasis4 4 7" xfId="567"/>
    <cellStyle name="40% - Énfasis4 4 8" xfId="568"/>
    <cellStyle name="40% - Énfasis4 4 9" xfId="569"/>
    <cellStyle name="40% - Énfasis4 5 10" xfId="570"/>
    <cellStyle name="40% - Énfasis4 5 11" xfId="571"/>
    <cellStyle name="40% - Énfasis4 5 12" xfId="572"/>
    <cellStyle name="40% - Énfasis4 5 2" xfId="573"/>
    <cellStyle name="40% - Énfasis4 5 3" xfId="574"/>
    <cellStyle name="40% - Énfasis4 5 4" xfId="575"/>
    <cellStyle name="40% - Énfasis4 5 5" xfId="576"/>
    <cellStyle name="40% - Énfasis4 5 6" xfId="577"/>
    <cellStyle name="40% - Énfasis4 5 7" xfId="578"/>
    <cellStyle name="40% - Énfasis4 5 8" xfId="579"/>
    <cellStyle name="40% - Énfasis4 5 9" xfId="580"/>
    <cellStyle name="40% - Énfasis5 2" xfId="581"/>
    <cellStyle name="40% - Énfasis5 2 10" xfId="582"/>
    <cellStyle name="40% - Énfasis5 2 11" xfId="583"/>
    <cellStyle name="40% - Énfasis5 2 12" xfId="584"/>
    <cellStyle name="40% - Énfasis5 2 13" xfId="585"/>
    <cellStyle name="40% - Énfasis5 2 14" xfId="586"/>
    <cellStyle name="40% - Énfasis5 2 2" xfId="587"/>
    <cellStyle name="40% - Énfasis5 2 2 2" xfId="588"/>
    <cellStyle name="40% - Énfasis5 2 2 2 2" xfId="589"/>
    <cellStyle name="40% - Énfasis5 2 2 2 2 2" xfId="590"/>
    <cellStyle name="40% - Énfasis5 2 2 3" xfId="591"/>
    <cellStyle name="40% - Énfasis5 2 3" xfId="592"/>
    <cellStyle name="40% - Énfasis5 2 4" xfId="593"/>
    <cellStyle name="40% - Énfasis5 2 5" xfId="594"/>
    <cellStyle name="40% - Énfasis5 2 6" xfId="595"/>
    <cellStyle name="40% - Énfasis5 2 7" xfId="596"/>
    <cellStyle name="40% - Énfasis5 2 8" xfId="597"/>
    <cellStyle name="40% - Énfasis5 2 9" xfId="598"/>
    <cellStyle name="40% - Énfasis5 3" xfId="599"/>
    <cellStyle name="40% - Énfasis5 3 10" xfId="600"/>
    <cellStyle name="40% - Énfasis5 3 11" xfId="601"/>
    <cellStyle name="40% - Énfasis5 3 12" xfId="602"/>
    <cellStyle name="40% - Énfasis5 3 13" xfId="603"/>
    <cellStyle name="40% - Énfasis5 3 2" xfId="604"/>
    <cellStyle name="40% - Énfasis5 3 3" xfId="605"/>
    <cellStyle name="40% - Énfasis5 3 4" xfId="606"/>
    <cellStyle name="40% - Énfasis5 3 5" xfId="607"/>
    <cellStyle name="40% - Énfasis5 3 6" xfId="608"/>
    <cellStyle name="40% - Énfasis5 3 7" xfId="609"/>
    <cellStyle name="40% - Énfasis5 3 8" xfId="610"/>
    <cellStyle name="40% - Énfasis5 3 9" xfId="611"/>
    <cellStyle name="40% - Énfasis5 4" xfId="612"/>
    <cellStyle name="40% - Énfasis5 4 10" xfId="613"/>
    <cellStyle name="40% - Énfasis5 4 11" xfId="614"/>
    <cellStyle name="40% - Énfasis5 4 12" xfId="615"/>
    <cellStyle name="40% - Énfasis5 4 13" xfId="616"/>
    <cellStyle name="40% - Énfasis5 4 2" xfId="617"/>
    <cellStyle name="40% - Énfasis5 4 3" xfId="618"/>
    <cellStyle name="40% - Énfasis5 4 4" xfId="619"/>
    <cellStyle name="40% - Énfasis5 4 5" xfId="620"/>
    <cellStyle name="40% - Énfasis5 4 6" xfId="621"/>
    <cellStyle name="40% - Énfasis5 4 7" xfId="622"/>
    <cellStyle name="40% - Énfasis5 4 8" xfId="623"/>
    <cellStyle name="40% - Énfasis5 4 9" xfId="624"/>
    <cellStyle name="40% - Énfasis5 5 10" xfId="625"/>
    <cellStyle name="40% - Énfasis5 5 11" xfId="626"/>
    <cellStyle name="40% - Énfasis5 5 12" xfId="627"/>
    <cellStyle name="40% - Énfasis5 5 2" xfId="628"/>
    <cellStyle name="40% - Énfasis5 5 3" xfId="629"/>
    <cellStyle name="40% - Énfasis5 5 4" xfId="630"/>
    <cellStyle name="40% - Énfasis5 5 5" xfId="631"/>
    <cellStyle name="40% - Énfasis5 5 6" xfId="632"/>
    <cellStyle name="40% - Énfasis5 5 7" xfId="633"/>
    <cellStyle name="40% - Énfasis5 5 8" xfId="634"/>
    <cellStyle name="40% - Énfasis5 5 9" xfId="635"/>
    <cellStyle name="40% - Énfasis6 2" xfId="636"/>
    <cellStyle name="40% - Énfasis6 2 10" xfId="637"/>
    <cellStyle name="40% - Énfasis6 2 11" xfId="638"/>
    <cellStyle name="40% - Énfasis6 2 12" xfId="639"/>
    <cellStyle name="40% - Énfasis6 2 13" xfId="640"/>
    <cellStyle name="40% - Énfasis6 2 14" xfId="641"/>
    <cellStyle name="40% - Énfasis6 2 2" xfId="642"/>
    <cellStyle name="40% - Énfasis6 2 2 2" xfId="643"/>
    <cellStyle name="40% - Énfasis6 2 2 2 2" xfId="644"/>
    <cellStyle name="40% - Énfasis6 2 2 2 2 2" xfId="645"/>
    <cellStyle name="40% - Énfasis6 2 2 2 2 2 2" xfId="646"/>
    <cellStyle name="40% - Énfasis6 2 2 2 3" xfId="647"/>
    <cellStyle name="40% - Énfasis6 2 2 3" xfId="648"/>
    <cellStyle name="40% - Énfasis6 2 3" xfId="649"/>
    <cellStyle name="40% - Énfasis6 2 4" xfId="650"/>
    <cellStyle name="40% - Énfasis6 2 5" xfId="651"/>
    <cellStyle name="40% - Énfasis6 2 6" xfId="652"/>
    <cellStyle name="40% - Énfasis6 2 7" xfId="653"/>
    <cellStyle name="40% - Énfasis6 2 8" xfId="654"/>
    <cellStyle name="40% - Énfasis6 2 9" xfId="655"/>
    <cellStyle name="40% - Énfasis6 3" xfId="656"/>
    <cellStyle name="40% - Énfasis6 3 10" xfId="657"/>
    <cellStyle name="40% - Énfasis6 3 11" xfId="658"/>
    <cellStyle name="40% - Énfasis6 3 12" xfId="659"/>
    <cellStyle name="40% - Énfasis6 3 13" xfId="660"/>
    <cellStyle name="40% - Énfasis6 3 2" xfId="661"/>
    <cellStyle name="40% - Énfasis6 3 3" xfId="662"/>
    <cellStyle name="40% - Énfasis6 3 4" xfId="663"/>
    <cellStyle name="40% - Énfasis6 3 5" xfId="664"/>
    <cellStyle name="40% - Énfasis6 3 6" xfId="665"/>
    <cellStyle name="40% - Énfasis6 3 7" xfId="666"/>
    <cellStyle name="40% - Énfasis6 3 8" xfId="667"/>
    <cellStyle name="40% - Énfasis6 3 9" xfId="668"/>
    <cellStyle name="40% - Énfasis6 4" xfId="669"/>
    <cellStyle name="40% - Énfasis6 4 10" xfId="670"/>
    <cellStyle name="40% - Énfasis6 4 11" xfId="671"/>
    <cellStyle name="40% - Énfasis6 4 12" xfId="672"/>
    <cellStyle name="40% - Énfasis6 4 13" xfId="673"/>
    <cellStyle name="40% - Énfasis6 4 2" xfId="674"/>
    <cellStyle name="40% - Énfasis6 4 3" xfId="675"/>
    <cellStyle name="40% - Énfasis6 4 4" xfId="676"/>
    <cellStyle name="40% - Énfasis6 4 5" xfId="677"/>
    <cellStyle name="40% - Énfasis6 4 6" xfId="678"/>
    <cellStyle name="40% - Énfasis6 4 7" xfId="679"/>
    <cellStyle name="40% - Énfasis6 4 8" xfId="680"/>
    <cellStyle name="40% - Énfasis6 4 9" xfId="681"/>
    <cellStyle name="40% - Énfasis6 5 10" xfId="682"/>
    <cellStyle name="40% - Énfasis6 5 11" xfId="683"/>
    <cellStyle name="40% - Énfasis6 5 12" xfId="684"/>
    <cellStyle name="40% - Énfasis6 5 2" xfId="685"/>
    <cellStyle name="40% - Énfasis6 5 3" xfId="686"/>
    <cellStyle name="40% - Énfasis6 5 4" xfId="687"/>
    <cellStyle name="40% - Énfasis6 5 5" xfId="688"/>
    <cellStyle name="40% - Énfasis6 5 6" xfId="689"/>
    <cellStyle name="40% - Énfasis6 5 7" xfId="690"/>
    <cellStyle name="40% - Énfasis6 5 8" xfId="691"/>
    <cellStyle name="40% - Énfasis6 5 9" xfId="692"/>
    <cellStyle name="60% - Accent1 2" xfId="693"/>
    <cellStyle name="60% - Accent2 2" xfId="694"/>
    <cellStyle name="60% - Accent3 2" xfId="695"/>
    <cellStyle name="60% - Accent4 2" xfId="696"/>
    <cellStyle name="60% - Accent5 2" xfId="697"/>
    <cellStyle name="60% - Accent6 2" xfId="698"/>
    <cellStyle name="60% - Énfasis1 2" xfId="699"/>
    <cellStyle name="60% - Énfasis1 2 10" xfId="700"/>
    <cellStyle name="60% - Énfasis1 2 11" xfId="701"/>
    <cellStyle name="60% - Énfasis1 2 12" xfId="702"/>
    <cellStyle name="60% - Énfasis1 2 13" xfId="703"/>
    <cellStyle name="60% - Énfasis1 2 14" xfId="704"/>
    <cellStyle name="60% - Énfasis1 2 2" xfId="705"/>
    <cellStyle name="60% - Énfasis1 2 2 2" xfId="706"/>
    <cellStyle name="60% - Énfasis1 2 2 2 2" xfId="707"/>
    <cellStyle name="60% - Énfasis1 2 2 2 2 2" xfId="708"/>
    <cellStyle name="60% - Énfasis1 2 2 3" xfId="709"/>
    <cellStyle name="60% - Énfasis1 2 3" xfId="710"/>
    <cellStyle name="60% - Énfasis1 2 4" xfId="711"/>
    <cellStyle name="60% - Énfasis1 2 5" xfId="712"/>
    <cellStyle name="60% - Énfasis1 2 6" xfId="713"/>
    <cellStyle name="60% - Énfasis1 2 7" xfId="714"/>
    <cellStyle name="60% - Énfasis1 2 8" xfId="715"/>
    <cellStyle name="60% - Énfasis1 2 9" xfId="716"/>
    <cellStyle name="60% - Énfasis1 3" xfId="717"/>
    <cellStyle name="60% - Énfasis1 3 10" xfId="718"/>
    <cellStyle name="60% - Énfasis1 3 11" xfId="719"/>
    <cellStyle name="60% - Énfasis1 3 12" xfId="720"/>
    <cellStyle name="60% - Énfasis1 3 13" xfId="721"/>
    <cellStyle name="60% - Énfasis1 3 2" xfId="722"/>
    <cellStyle name="60% - Énfasis1 3 3" xfId="723"/>
    <cellStyle name="60% - Énfasis1 3 4" xfId="724"/>
    <cellStyle name="60% - Énfasis1 3 5" xfId="725"/>
    <cellStyle name="60% - Énfasis1 3 6" xfId="726"/>
    <cellStyle name="60% - Énfasis1 3 7" xfId="727"/>
    <cellStyle name="60% - Énfasis1 3 8" xfId="728"/>
    <cellStyle name="60% - Énfasis1 3 9" xfId="729"/>
    <cellStyle name="60% - Énfasis1 4" xfId="730"/>
    <cellStyle name="60% - Énfasis1 4 10" xfId="731"/>
    <cellStyle name="60% - Énfasis1 4 11" xfId="732"/>
    <cellStyle name="60% - Énfasis1 4 12" xfId="733"/>
    <cellStyle name="60% - Énfasis1 4 13" xfId="734"/>
    <cellStyle name="60% - Énfasis1 4 2" xfId="735"/>
    <cellStyle name="60% - Énfasis1 4 3" xfId="736"/>
    <cellStyle name="60% - Énfasis1 4 4" xfId="737"/>
    <cellStyle name="60% - Énfasis1 4 5" xfId="738"/>
    <cellStyle name="60% - Énfasis1 4 6" xfId="739"/>
    <cellStyle name="60% - Énfasis1 4 7" xfId="740"/>
    <cellStyle name="60% - Énfasis1 4 8" xfId="741"/>
    <cellStyle name="60% - Énfasis1 4 9" xfId="742"/>
    <cellStyle name="60% - Énfasis1 5 10" xfId="743"/>
    <cellStyle name="60% - Énfasis1 5 11" xfId="744"/>
    <cellStyle name="60% - Énfasis1 5 12" xfId="745"/>
    <cellStyle name="60% - Énfasis1 5 2" xfId="746"/>
    <cellStyle name="60% - Énfasis1 5 3" xfId="747"/>
    <cellStyle name="60% - Énfasis1 5 4" xfId="748"/>
    <cellStyle name="60% - Énfasis1 5 5" xfId="749"/>
    <cellStyle name="60% - Énfasis1 5 6" xfId="750"/>
    <cellStyle name="60% - Énfasis1 5 7" xfId="751"/>
    <cellStyle name="60% - Énfasis1 5 8" xfId="752"/>
    <cellStyle name="60% - Énfasis1 5 9" xfId="753"/>
    <cellStyle name="60% - Énfasis2 2" xfId="754"/>
    <cellStyle name="60% - Énfasis2 2 10" xfId="755"/>
    <cellStyle name="60% - Énfasis2 2 11" xfId="756"/>
    <cellStyle name="60% - Énfasis2 2 12" xfId="757"/>
    <cellStyle name="60% - Énfasis2 2 13" xfId="758"/>
    <cellStyle name="60% - Énfasis2 2 14" xfId="759"/>
    <cellStyle name="60% - Énfasis2 2 2" xfId="760"/>
    <cellStyle name="60% - Énfasis2 2 2 2" xfId="761"/>
    <cellStyle name="60% - Énfasis2 2 2 2 2" xfId="762"/>
    <cellStyle name="60% - Énfasis2 2 2 2 2 2" xfId="763"/>
    <cellStyle name="60% - Énfasis2 2 2 3" xfId="764"/>
    <cellStyle name="60% - Énfasis2 2 3" xfId="765"/>
    <cellStyle name="60% - Énfasis2 2 4" xfId="766"/>
    <cellStyle name="60% - Énfasis2 2 5" xfId="767"/>
    <cellStyle name="60% - Énfasis2 2 6" xfId="768"/>
    <cellStyle name="60% - Énfasis2 2 7" xfId="769"/>
    <cellStyle name="60% - Énfasis2 2 8" xfId="770"/>
    <cellStyle name="60% - Énfasis2 2 9" xfId="771"/>
    <cellStyle name="60% - Énfasis2 3" xfId="772"/>
    <cellStyle name="60% - Énfasis2 3 10" xfId="773"/>
    <cellStyle name="60% - Énfasis2 3 11" xfId="774"/>
    <cellStyle name="60% - Énfasis2 3 12" xfId="775"/>
    <cellStyle name="60% - Énfasis2 3 13" xfId="776"/>
    <cellStyle name="60% - Énfasis2 3 2" xfId="777"/>
    <cellStyle name="60% - Énfasis2 3 3" xfId="778"/>
    <cellStyle name="60% - Énfasis2 3 4" xfId="779"/>
    <cellStyle name="60% - Énfasis2 3 5" xfId="780"/>
    <cellStyle name="60% - Énfasis2 3 6" xfId="781"/>
    <cellStyle name="60% - Énfasis2 3 7" xfId="782"/>
    <cellStyle name="60% - Énfasis2 3 8" xfId="783"/>
    <cellStyle name="60% - Énfasis2 3 9" xfId="784"/>
    <cellStyle name="60% - Énfasis2 4" xfId="785"/>
    <cellStyle name="60% - Énfasis2 4 10" xfId="786"/>
    <cellStyle name="60% - Énfasis2 4 11" xfId="787"/>
    <cellStyle name="60% - Énfasis2 4 12" xfId="788"/>
    <cellStyle name="60% - Énfasis2 4 13" xfId="789"/>
    <cellStyle name="60% - Énfasis2 4 2" xfId="790"/>
    <cellStyle name="60% - Énfasis2 4 3" xfId="791"/>
    <cellStyle name="60% - Énfasis2 4 4" xfId="792"/>
    <cellStyle name="60% - Énfasis2 4 5" xfId="793"/>
    <cellStyle name="60% - Énfasis2 4 6" xfId="794"/>
    <cellStyle name="60% - Énfasis2 4 7" xfId="795"/>
    <cellStyle name="60% - Énfasis2 4 8" xfId="796"/>
    <cellStyle name="60% - Énfasis2 4 9" xfId="797"/>
    <cellStyle name="60% - Énfasis2 5 10" xfId="798"/>
    <cellStyle name="60% - Énfasis2 5 11" xfId="799"/>
    <cellStyle name="60% - Énfasis2 5 12" xfId="800"/>
    <cellStyle name="60% - Énfasis2 5 2" xfId="801"/>
    <cellStyle name="60% - Énfasis2 5 3" xfId="802"/>
    <cellStyle name="60% - Énfasis2 5 4" xfId="803"/>
    <cellStyle name="60% - Énfasis2 5 5" xfId="804"/>
    <cellStyle name="60% - Énfasis2 5 6" xfId="805"/>
    <cellStyle name="60% - Énfasis2 5 7" xfId="806"/>
    <cellStyle name="60% - Énfasis2 5 8" xfId="807"/>
    <cellStyle name="60% - Énfasis2 5 9" xfId="808"/>
    <cellStyle name="60% - Énfasis3 2" xfId="809"/>
    <cellStyle name="60% - Énfasis3 2 10" xfId="810"/>
    <cellStyle name="60% - Énfasis3 2 11" xfId="811"/>
    <cellStyle name="60% - Énfasis3 2 12" xfId="812"/>
    <cellStyle name="60% - Énfasis3 2 13" xfId="813"/>
    <cellStyle name="60% - Énfasis3 2 14" xfId="814"/>
    <cellStyle name="60% - Énfasis3 2 15" xfId="815"/>
    <cellStyle name="60% - Énfasis3 2 2" xfId="816"/>
    <cellStyle name="60% - Énfasis3 2 2 2" xfId="817"/>
    <cellStyle name="60% - Énfasis3 2 2 2 2" xfId="818"/>
    <cellStyle name="60% - Énfasis3 2 2 2 2 2" xfId="819"/>
    <cellStyle name="60% - Énfasis3 2 2 3" xfId="820"/>
    <cellStyle name="60% - Énfasis3 2 3" xfId="821"/>
    <cellStyle name="60% - Énfasis3 2 4" xfId="822"/>
    <cellStyle name="60% - Énfasis3 2 5" xfId="823"/>
    <cellStyle name="60% - Énfasis3 2 6" xfId="824"/>
    <cellStyle name="60% - Énfasis3 2 7" xfId="825"/>
    <cellStyle name="60% - Énfasis3 2 8" xfId="826"/>
    <cellStyle name="60% - Énfasis3 2 9" xfId="827"/>
    <cellStyle name="60% - Énfasis3 3" xfId="828"/>
    <cellStyle name="60% - Énfasis3 3 10" xfId="829"/>
    <cellStyle name="60% - Énfasis3 3 11" xfId="830"/>
    <cellStyle name="60% - Énfasis3 3 12" xfId="831"/>
    <cellStyle name="60% - Énfasis3 3 13" xfId="832"/>
    <cellStyle name="60% - Énfasis3 3 14" xfId="833"/>
    <cellStyle name="60% - Énfasis3 3 2" xfId="834"/>
    <cellStyle name="60% - Énfasis3 3 3" xfId="835"/>
    <cellStyle name="60% - Énfasis3 3 4" xfId="836"/>
    <cellStyle name="60% - Énfasis3 3 5" xfId="837"/>
    <cellStyle name="60% - Énfasis3 3 6" xfId="838"/>
    <cellStyle name="60% - Énfasis3 3 7" xfId="839"/>
    <cellStyle name="60% - Énfasis3 3 8" xfId="840"/>
    <cellStyle name="60% - Énfasis3 3 9" xfId="841"/>
    <cellStyle name="60% - Énfasis3 4" xfId="842"/>
    <cellStyle name="60% - Énfasis3 4 10" xfId="843"/>
    <cellStyle name="60% - Énfasis3 4 11" xfId="844"/>
    <cellStyle name="60% - Énfasis3 4 12" xfId="845"/>
    <cellStyle name="60% - Énfasis3 4 13" xfId="846"/>
    <cellStyle name="60% - Énfasis3 4 2" xfId="847"/>
    <cellStyle name="60% - Énfasis3 4 3" xfId="848"/>
    <cellStyle name="60% - Énfasis3 4 4" xfId="849"/>
    <cellStyle name="60% - Énfasis3 4 5" xfId="850"/>
    <cellStyle name="60% - Énfasis3 4 6" xfId="851"/>
    <cellStyle name="60% - Énfasis3 4 7" xfId="852"/>
    <cellStyle name="60% - Énfasis3 4 8" xfId="853"/>
    <cellStyle name="60% - Énfasis3 4 9" xfId="854"/>
    <cellStyle name="60% - Énfasis3 5 10" xfId="855"/>
    <cellStyle name="60% - Énfasis3 5 11" xfId="856"/>
    <cellStyle name="60% - Énfasis3 5 12" xfId="857"/>
    <cellStyle name="60% - Énfasis3 5 2" xfId="858"/>
    <cellStyle name="60% - Énfasis3 5 3" xfId="859"/>
    <cellStyle name="60% - Énfasis3 5 4" xfId="860"/>
    <cellStyle name="60% - Énfasis3 5 5" xfId="861"/>
    <cellStyle name="60% - Énfasis3 5 6" xfId="862"/>
    <cellStyle name="60% - Énfasis3 5 7" xfId="863"/>
    <cellStyle name="60% - Énfasis3 5 8" xfId="864"/>
    <cellStyle name="60% - Énfasis3 5 9" xfId="865"/>
    <cellStyle name="60% - Énfasis4 2" xfId="866"/>
    <cellStyle name="60% - Énfasis4 2 10" xfId="867"/>
    <cellStyle name="60% - Énfasis4 2 11" xfId="868"/>
    <cellStyle name="60% - Énfasis4 2 12" xfId="869"/>
    <cellStyle name="60% - Énfasis4 2 13" xfId="870"/>
    <cellStyle name="60% - Énfasis4 2 14" xfId="871"/>
    <cellStyle name="60% - Énfasis4 2 15" xfId="872"/>
    <cellStyle name="60% - Énfasis4 2 2" xfId="873"/>
    <cellStyle name="60% - Énfasis4 2 2 2" xfId="874"/>
    <cellStyle name="60% - Énfasis4 2 2 2 2" xfId="875"/>
    <cellStyle name="60% - Énfasis4 2 2 2 2 2" xfId="876"/>
    <cellStyle name="60% - Énfasis4 2 2 3" xfId="877"/>
    <cellStyle name="60% - Énfasis4 2 3" xfId="878"/>
    <cellStyle name="60% - Énfasis4 2 4" xfId="879"/>
    <cellStyle name="60% - Énfasis4 2 5" xfId="880"/>
    <cellStyle name="60% - Énfasis4 2 6" xfId="881"/>
    <cellStyle name="60% - Énfasis4 2 7" xfId="882"/>
    <cellStyle name="60% - Énfasis4 2 8" xfId="883"/>
    <cellStyle name="60% - Énfasis4 2 9" xfId="884"/>
    <cellStyle name="60% - Énfasis4 3" xfId="885"/>
    <cellStyle name="60% - Énfasis4 3 10" xfId="886"/>
    <cellStyle name="60% - Énfasis4 3 11" xfId="887"/>
    <cellStyle name="60% - Énfasis4 3 12" xfId="888"/>
    <cellStyle name="60% - Énfasis4 3 13" xfId="889"/>
    <cellStyle name="60% - Énfasis4 3 14" xfId="890"/>
    <cellStyle name="60% - Énfasis4 3 2" xfId="891"/>
    <cellStyle name="60% - Énfasis4 3 3" xfId="892"/>
    <cellStyle name="60% - Énfasis4 3 4" xfId="893"/>
    <cellStyle name="60% - Énfasis4 3 5" xfId="894"/>
    <cellStyle name="60% - Énfasis4 3 6" xfId="895"/>
    <cellStyle name="60% - Énfasis4 3 7" xfId="896"/>
    <cellStyle name="60% - Énfasis4 3 8" xfId="897"/>
    <cellStyle name="60% - Énfasis4 3 9" xfId="898"/>
    <cellStyle name="60% - Énfasis4 4" xfId="899"/>
    <cellStyle name="60% - Énfasis4 4 10" xfId="900"/>
    <cellStyle name="60% - Énfasis4 4 11" xfId="901"/>
    <cellStyle name="60% - Énfasis4 4 12" xfId="902"/>
    <cellStyle name="60% - Énfasis4 4 13" xfId="903"/>
    <cellStyle name="60% - Énfasis4 4 2" xfId="904"/>
    <cellStyle name="60% - Énfasis4 4 3" xfId="905"/>
    <cellStyle name="60% - Énfasis4 4 4" xfId="906"/>
    <cellStyle name="60% - Énfasis4 4 5" xfId="907"/>
    <cellStyle name="60% - Énfasis4 4 6" xfId="908"/>
    <cellStyle name="60% - Énfasis4 4 7" xfId="909"/>
    <cellStyle name="60% - Énfasis4 4 8" xfId="910"/>
    <cellStyle name="60% - Énfasis4 4 9" xfId="911"/>
    <cellStyle name="60% - Énfasis4 5 10" xfId="912"/>
    <cellStyle name="60% - Énfasis4 5 11" xfId="913"/>
    <cellStyle name="60% - Énfasis4 5 12" xfId="914"/>
    <cellStyle name="60% - Énfasis4 5 2" xfId="915"/>
    <cellStyle name="60% - Énfasis4 5 3" xfId="916"/>
    <cellStyle name="60% - Énfasis4 5 4" xfId="917"/>
    <cellStyle name="60% - Énfasis4 5 5" xfId="918"/>
    <cellStyle name="60% - Énfasis4 5 6" xfId="919"/>
    <cellStyle name="60% - Énfasis4 5 7" xfId="920"/>
    <cellStyle name="60% - Énfasis4 5 8" xfId="921"/>
    <cellStyle name="60% - Énfasis4 5 9" xfId="922"/>
    <cellStyle name="60% - Énfasis5 2" xfId="923"/>
    <cellStyle name="60% - Énfasis5 2 10" xfId="924"/>
    <cellStyle name="60% - Énfasis5 2 11" xfId="925"/>
    <cellStyle name="60% - Énfasis5 2 12" xfId="926"/>
    <cellStyle name="60% - Énfasis5 2 13" xfId="927"/>
    <cellStyle name="60% - Énfasis5 2 14" xfId="928"/>
    <cellStyle name="60% - Énfasis5 2 2" xfId="929"/>
    <cellStyle name="60% - Énfasis5 2 2 2" xfId="930"/>
    <cellStyle name="60% - Énfasis5 2 2 2 2" xfId="931"/>
    <cellStyle name="60% - Énfasis5 2 2 2 2 2" xfId="932"/>
    <cellStyle name="60% - Énfasis5 2 2 3" xfId="933"/>
    <cellStyle name="60% - Énfasis5 2 3" xfId="934"/>
    <cellStyle name="60% - Énfasis5 2 4" xfId="935"/>
    <cellStyle name="60% - Énfasis5 2 5" xfId="936"/>
    <cellStyle name="60% - Énfasis5 2 6" xfId="937"/>
    <cellStyle name="60% - Énfasis5 2 7" xfId="938"/>
    <cellStyle name="60% - Énfasis5 2 8" xfId="939"/>
    <cellStyle name="60% - Énfasis5 2 9" xfId="940"/>
    <cellStyle name="60% - Énfasis5 3" xfId="941"/>
    <cellStyle name="60% - Énfasis5 3 10" xfId="942"/>
    <cellStyle name="60% - Énfasis5 3 11" xfId="943"/>
    <cellStyle name="60% - Énfasis5 3 12" xfId="944"/>
    <cellStyle name="60% - Énfasis5 3 13" xfId="945"/>
    <cellStyle name="60% - Énfasis5 3 2" xfId="946"/>
    <cellStyle name="60% - Énfasis5 3 3" xfId="947"/>
    <cellStyle name="60% - Énfasis5 3 4" xfId="948"/>
    <cellStyle name="60% - Énfasis5 3 5" xfId="949"/>
    <cellStyle name="60% - Énfasis5 3 6" xfId="950"/>
    <cellStyle name="60% - Énfasis5 3 7" xfId="951"/>
    <cellStyle name="60% - Énfasis5 3 8" xfId="952"/>
    <cellStyle name="60% - Énfasis5 3 9" xfId="953"/>
    <cellStyle name="60% - Énfasis5 4" xfId="954"/>
    <cellStyle name="60% - Énfasis5 4 10" xfId="955"/>
    <cellStyle name="60% - Énfasis5 4 11" xfId="956"/>
    <cellStyle name="60% - Énfasis5 4 12" xfId="957"/>
    <cellStyle name="60% - Énfasis5 4 13" xfId="958"/>
    <cellStyle name="60% - Énfasis5 4 2" xfId="959"/>
    <cellStyle name="60% - Énfasis5 4 3" xfId="960"/>
    <cellStyle name="60% - Énfasis5 4 4" xfId="961"/>
    <cellStyle name="60% - Énfasis5 4 5" xfId="962"/>
    <cellStyle name="60% - Énfasis5 4 6" xfId="963"/>
    <cellStyle name="60% - Énfasis5 4 7" xfId="964"/>
    <cellStyle name="60% - Énfasis5 4 8" xfId="965"/>
    <cellStyle name="60% - Énfasis5 4 9" xfId="966"/>
    <cellStyle name="60% - Énfasis5 5 10" xfId="967"/>
    <cellStyle name="60% - Énfasis5 5 11" xfId="968"/>
    <cellStyle name="60% - Énfasis5 5 12" xfId="969"/>
    <cellStyle name="60% - Énfasis5 5 2" xfId="970"/>
    <cellStyle name="60% - Énfasis5 5 3" xfId="971"/>
    <cellStyle name="60% - Énfasis5 5 4" xfId="972"/>
    <cellStyle name="60% - Énfasis5 5 5" xfId="973"/>
    <cellStyle name="60% - Énfasis5 5 6" xfId="974"/>
    <cellStyle name="60% - Énfasis5 5 7" xfId="975"/>
    <cellStyle name="60% - Énfasis5 5 8" xfId="976"/>
    <cellStyle name="60% - Énfasis5 5 9" xfId="977"/>
    <cellStyle name="60% - Énfasis6 2" xfId="978"/>
    <cellStyle name="60% - Énfasis6 2 10" xfId="979"/>
    <cellStyle name="60% - Énfasis6 2 11" xfId="980"/>
    <cellStyle name="60% - Énfasis6 2 12" xfId="981"/>
    <cellStyle name="60% - Énfasis6 2 13" xfId="982"/>
    <cellStyle name="60% - Énfasis6 2 14" xfId="983"/>
    <cellStyle name="60% - Énfasis6 2 15" xfId="984"/>
    <cellStyle name="60% - Énfasis6 2 2" xfId="985"/>
    <cellStyle name="60% - Énfasis6 2 2 2" xfId="986"/>
    <cellStyle name="60% - Énfasis6 2 2 2 2" xfId="987"/>
    <cellStyle name="60% - Énfasis6 2 2 2 2 2" xfId="988"/>
    <cellStyle name="60% - Énfasis6 2 2 3" xfId="989"/>
    <cellStyle name="60% - Énfasis6 2 3" xfId="990"/>
    <cellStyle name="60% - Énfasis6 2 4" xfId="991"/>
    <cellStyle name="60% - Énfasis6 2 5" xfId="992"/>
    <cellStyle name="60% - Énfasis6 2 6" xfId="993"/>
    <cellStyle name="60% - Énfasis6 2 7" xfId="994"/>
    <cellStyle name="60% - Énfasis6 2 8" xfId="995"/>
    <cellStyle name="60% - Énfasis6 2 9" xfId="996"/>
    <cellStyle name="60% - Énfasis6 3" xfId="997"/>
    <cellStyle name="60% - Énfasis6 3 10" xfId="998"/>
    <cellStyle name="60% - Énfasis6 3 11" xfId="999"/>
    <cellStyle name="60% - Énfasis6 3 12" xfId="1000"/>
    <cellStyle name="60% - Énfasis6 3 13" xfId="1001"/>
    <cellStyle name="60% - Énfasis6 3 14" xfId="1002"/>
    <cellStyle name="60% - Énfasis6 3 2" xfId="1003"/>
    <cellStyle name="60% - Énfasis6 3 3" xfId="1004"/>
    <cellStyle name="60% - Énfasis6 3 4" xfId="1005"/>
    <cellStyle name="60% - Énfasis6 3 5" xfId="1006"/>
    <cellStyle name="60% - Énfasis6 3 6" xfId="1007"/>
    <cellStyle name="60% - Énfasis6 3 7" xfId="1008"/>
    <cellStyle name="60% - Énfasis6 3 8" xfId="1009"/>
    <cellStyle name="60% - Énfasis6 3 9" xfId="1010"/>
    <cellStyle name="60% - Énfasis6 4" xfId="1011"/>
    <cellStyle name="60% - Énfasis6 4 10" xfId="1012"/>
    <cellStyle name="60% - Énfasis6 4 11" xfId="1013"/>
    <cellStyle name="60% - Énfasis6 4 12" xfId="1014"/>
    <cellStyle name="60% - Énfasis6 4 13" xfId="1015"/>
    <cellStyle name="60% - Énfasis6 4 2" xfId="1016"/>
    <cellStyle name="60% - Énfasis6 4 3" xfId="1017"/>
    <cellStyle name="60% - Énfasis6 4 4" xfId="1018"/>
    <cellStyle name="60% - Énfasis6 4 5" xfId="1019"/>
    <cellStyle name="60% - Énfasis6 4 6" xfId="1020"/>
    <cellStyle name="60% - Énfasis6 4 7" xfId="1021"/>
    <cellStyle name="60% - Énfasis6 4 8" xfId="1022"/>
    <cellStyle name="60% - Énfasis6 4 9" xfId="1023"/>
    <cellStyle name="60% - Énfasis6 5 10" xfId="1024"/>
    <cellStyle name="60% - Énfasis6 5 11" xfId="1025"/>
    <cellStyle name="60% - Énfasis6 5 12" xfId="1026"/>
    <cellStyle name="60% - Énfasis6 5 2" xfId="1027"/>
    <cellStyle name="60% - Énfasis6 5 3" xfId="1028"/>
    <cellStyle name="60% - Énfasis6 5 4" xfId="1029"/>
    <cellStyle name="60% - Énfasis6 5 5" xfId="1030"/>
    <cellStyle name="60% - Énfasis6 5 6" xfId="1031"/>
    <cellStyle name="60% - Énfasis6 5 7" xfId="1032"/>
    <cellStyle name="60% - Énfasis6 5 8" xfId="1033"/>
    <cellStyle name="60% - Énfasis6 5 9" xfId="1034"/>
    <cellStyle name="Accent1 2" xfId="1035"/>
    <cellStyle name="Accent2 2" xfId="1036"/>
    <cellStyle name="Accent3 2" xfId="1037"/>
    <cellStyle name="Accent4 2" xfId="1038"/>
    <cellStyle name="Accent5 2" xfId="1039"/>
    <cellStyle name="Accent6 2" xfId="1040"/>
    <cellStyle name="Bad 2" xfId="1041"/>
    <cellStyle name="Buena 2" xfId="1042"/>
    <cellStyle name="Buena 2 10" xfId="1043"/>
    <cellStyle name="Buena 2 11" xfId="1044"/>
    <cellStyle name="Buena 2 12" xfId="1045"/>
    <cellStyle name="Buena 2 13" xfId="1046"/>
    <cellStyle name="Buena 2 14" xfId="1047"/>
    <cellStyle name="Buena 2 2" xfId="1048"/>
    <cellStyle name="Buena 2 2 2" xfId="1049"/>
    <cellStyle name="Buena 2 2 2 2" xfId="1050"/>
    <cellStyle name="Buena 2 2 2 2 2" xfId="1051"/>
    <cellStyle name="Buena 2 2 3" xfId="1052"/>
    <cellStyle name="Buena 2 3" xfId="1053"/>
    <cellStyle name="Buena 2 4" xfId="1054"/>
    <cellStyle name="Buena 2 5" xfId="1055"/>
    <cellStyle name="Buena 2 6" xfId="1056"/>
    <cellStyle name="Buena 2 7" xfId="1057"/>
    <cellStyle name="Buena 2 8" xfId="1058"/>
    <cellStyle name="Buena 2 9" xfId="1059"/>
    <cellStyle name="Buena 3" xfId="1060"/>
    <cellStyle name="Buena 3 10" xfId="1061"/>
    <cellStyle name="Buena 3 11" xfId="1062"/>
    <cellStyle name="Buena 3 12" xfId="1063"/>
    <cellStyle name="Buena 3 13" xfId="1064"/>
    <cellStyle name="Buena 3 2" xfId="1065"/>
    <cellStyle name="Buena 3 3" xfId="1066"/>
    <cellStyle name="Buena 3 4" xfId="1067"/>
    <cellStyle name="Buena 3 5" xfId="1068"/>
    <cellStyle name="Buena 3 6" xfId="1069"/>
    <cellStyle name="Buena 3 7" xfId="1070"/>
    <cellStyle name="Buena 3 8" xfId="1071"/>
    <cellStyle name="Buena 3 9" xfId="1072"/>
    <cellStyle name="Buena 4" xfId="1073"/>
    <cellStyle name="Buena 4 10" xfId="1074"/>
    <cellStyle name="Buena 4 11" xfId="1075"/>
    <cellStyle name="Buena 4 12" xfId="1076"/>
    <cellStyle name="Buena 4 13" xfId="1077"/>
    <cellStyle name="Buena 4 2" xfId="1078"/>
    <cellStyle name="Buena 4 3" xfId="1079"/>
    <cellStyle name="Buena 4 4" xfId="1080"/>
    <cellStyle name="Buena 4 5" xfId="1081"/>
    <cellStyle name="Buena 4 6" xfId="1082"/>
    <cellStyle name="Buena 4 7" xfId="1083"/>
    <cellStyle name="Buena 4 8" xfId="1084"/>
    <cellStyle name="Buena 4 9" xfId="1085"/>
    <cellStyle name="Buena 5 10" xfId="1086"/>
    <cellStyle name="Buena 5 11" xfId="1087"/>
    <cellStyle name="Buena 5 12" xfId="1088"/>
    <cellStyle name="Buena 5 2" xfId="1089"/>
    <cellStyle name="Buena 5 3" xfId="1090"/>
    <cellStyle name="Buena 5 4" xfId="1091"/>
    <cellStyle name="Buena 5 5" xfId="1092"/>
    <cellStyle name="Buena 5 6" xfId="1093"/>
    <cellStyle name="Buena 5 7" xfId="1094"/>
    <cellStyle name="Buena 5 8" xfId="1095"/>
    <cellStyle name="Buena 5 9" xfId="1096"/>
    <cellStyle name="Calculation 2" xfId="1097"/>
    <cellStyle name="Cálculo 2" xfId="1098"/>
    <cellStyle name="Cálculo 2 10" xfId="1099"/>
    <cellStyle name="Cálculo 2 11" xfId="1100"/>
    <cellStyle name="Cálculo 2 12" xfId="1101"/>
    <cellStyle name="Cálculo 2 13" xfId="1102"/>
    <cellStyle name="Cálculo 2 14" xfId="1103"/>
    <cellStyle name="Cálculo 2 2" xfId="1104"/>
    <cellStyle name="Cálculo 2 2 2" xfId="1105"/>
    <cellStyle name="Cálculo 2 2 2 2" xfId="1106"/>
    <cellStyle name="Cálculo 2 2 2 2 2" xfId="1107"/>
    <cellStyle name="Cálculo 2 2 3" xfId="1108"/>
    <cellStyle name="Cálculo 2 3" xfId="1109"/>
    <cellStyle name="Cálculo 2 4" xfId="1110"/>
    <cellStyle name="Cálculo 2 5" xfId="1111"/>
    <cellStyle name="Cálculo 2 6" xfId="1112"/>
    <cellStyle name="Cálculo 2 7" xfId="1113"/>
    <cellStyle name="Cálculo 2 8" xfId="1114"/>
    <cellStyle name="Cálculo 2 9" xfId="1115"/>
    <cellStyle name="Cálculo 3" xfId="1116"/>
    <cellStyle name="Cálculo 3 10" xfId="1117"/>
    <cellStyle name="Cálculo 3 11" xfId="1118"/>
    <cellStyle name="Cálculo 3 12" xfId="1119"/>
    <cellStyle name="Cálculo 3 13" xfId="1120"/>
    <cellStyle name="Cálculo 3 2" xfId="1121"/>
    <cellStyle name="Cálculo 3 3" xfId="1122"/>
    <cellStyle name="Cálculo 3 4" xfId="1123"/>
    <cellStyle name="Cálculo 3 5" xfId="1124"/>
    <cellStyle name="Cálculo 3 6" xfId="1125"/>
    <cellStyle name="Cálculo 3 7" xfId="1126"/>
    <cellStyle name="Cálculo 3 8" xfId="1127"/>
    <cellStyle name="Cálculo 3 9" xfId="1128"/>
    <cellStyle name="Cálculo 4" xfId="1129"/>
    <cellStyle name="Cálculo 4 10" xfId="1130"/>
    <cellStyle name="Cálculo 4 11" xfId="1131"/>
    <cellStyle name="Cálculo 4 12" xfId="1132"/>
    <cellStyle name="Cálculo 4 13" xfId="1133"/>
    <cellStyle name="Cálculo 4 2" xfId="1134"/>
    <cellStyle name="Cálculo 4 3" xfId="1135"/>
    <cellStyle name="Cálculo 4 4" xfId="1136"/>
    <cellStyle name="Cálculo 4 5" xfId="1137"/>
    <cellStyle name="Cálculo 4 6" xfId="1138"/>
    <cellStyle name="Cálculo 4 7" xfId="1139"/>
    <cellStyle name="Cálculo 4 8" xfId="1140"/>
    <cellStyle name="Cálculo 4 9" xfId="1141"/>
    <cellStyle name="Cálculo 5 10" xfId="1142"/>
    <cellStyle name="Cálculo 5 11" xfId="1143"/>
    <cellStyle name="Cálculo 5 12" xfId="1144"/>
    <cellStyle name="Cálculo 5 2" xfId="1145"/>
    <cellStyle name="Cálculo 5 3" xfId="1146"/>
    <cellStyle name="Cálculo 5 4" xfId="1147"/>
    <cellStyle name="Cálculo 5 5" xfId="1148"/>
    <cellStyle name="Cálculo 5 6" xfId="1149"/>
    <cellStyle name="Cálculo 5 7" xfId="1150"/>
    <cellStyle name="Cálculo 5 8" xfId="1151"/>
    <cellStyle name="Cálculo 5 9" xfId="1152"/>
    <cellStyle name="Celda de comprobación 2" xfId="1153"/>
    <cellStyle name="Celda de comprobación 2 10" xfId="1154"/>
    <cellStyle name="Celda de comprobación 2 11" xfId="1155"/>
    <cellStyle name="Celda de comprobación 2 12" xfId="1156"/>
    <cellStyle name="Celda de comprobación 2 13" xfId="1157"/>
    <cellStyle name="Celda de comprobación 2 14" xfId="1158"/>
    <cellStyle name="Celda de comprobación 2 2" xfId="1159"/>
    <cellStyle name="Celda de comprobación 2 2 2" xfId="1160"/>
    <cellStyle name="Celda de comprobación 2 2 2 2" xfId="1161"/>
    <cellStyle name="Celda de comprobación 2 2 2 2 2" xfId="1162"/>
    <cellStyle name="Celda de comprobación 2 2 3" xfId="1163"/>
    <cellStyle name="Celda de comprobación 2 3" xfId="1164"/>
    <cellStyle name="Celda de comprobación 2 4" xfId="1165"/>
    <cellStyle name="Celda de comprobación 2 5" xfId="1166"/>
    <cellStyle name="Celda de comprobación 2 6" xfId="1167"/>
    <cellStyle name="Celda de comprobación 2 7" xfId="1168"/>
    <cellStyle name="Celda de comprobación 2 8" xfId="1169"/>
    <cellStyle name="Celda de comprobación 2 9" xfId="1170"/>
    <cellStyle name="Celda de comprobación 3" xfId="1171"/>
    <cellStyle name="Celda de comprobación 3 10" xfId="1172"/>
    <cellStyle name="Celda de comprobación 3 11" xfId="1173"/>
    <cellStyle name="Celda de comprobación 3 12" xfId="1174"/>
    <cellStyle name="Celda de comprobación 3 13" xfId="1175"/>
    <cellStyle name="Celda de comprobación 3 2" xfId="1176"/>
    <cellStyle name="Celda de comprobación 3 3" xfId="1177"/>
    <cellStyle name="Celda de comprobación 3 4" xfId="1178"/>
    <cellStyle name="Celda de comprobación 3 5" xfId="1179"/>
    <cellStyle name="Celda de comprobación 3 6" xfId="1180"/>
    <cellStyle name="Celda de comprobación 3 7" xfId="1181"/>
    <cellStyle name="Celda de comprobación 3 8" xfId="1182"/>
    <cellStyle name="Celda de comprobación 3 9" xfId="1183"/>
    <cellStyle name="Celda de comprobación 4" xfId="1184"/>
    <cellStyle name="Celda de comprobación 4 10" xfId="1185"/>
    <cellStyle name="Celda de comprobación 4 11" xfId="1186"/>
    <cellStyle name="Celda de comprobación 4 12" xfId="1187"/>
    <cellStyle name="Celda de comprobación 4 13" xfId="1188"/>
    <cellStyle name="Celda de comprobación 4 2" xfId="1189"/>
    <cellStyle name="Celda de comprobación 4 3" xfId="1190"/>
    <cellStyle name="Celda de comprobación 4 4" xfId="1191"/>
    <cellStyle name="Celda de comprobación 4 5" xfId="1192"/>
    <cellStyle name="Celda de comprobación 4 6" xfId="1193"/>
    <cellStyle name="Celda de comprobación 4 7" xfId="1194"/>
    <cellStyle name="Celda de comprobación 4 8" xfId="1195"/>
    <cellStyle name="Celda de comprobación 4 9" xfId="1196"/>
    <cellStyle name="Celda de comprobación 5 10" xfId="1197"/>
    <cellStyle name="Celda de comprobación 5 11" xfId="1198"/>
    <cellStyle name="Celda de comprobación 5 12" xfId="1199"/>
    <cellStyle name="Celda de comprobación 5 2" xfId="1200"/>
    <cellStyle name="Celda de comprobación 5 3" xfId="1201"/>
    <cellStyle name="Celda de comprobación 5 4" xfId="1202"/>
    <cellStyle name="Celda de comprobación 5 5" xfId="1203"/>
    <cellStyle name="Celda de comprobación 5 6" xfId="1204"/>
    <cellStyle name="Celda de comprobación 5 7" xfId="1205"/>
    <cellStyle name="Celda de comprobación 5 8" xfId="1206"/>
    <cellStyle name="Celda de comprobación 5 9" xfId="1207"/>
    <cellStyle name="Celda vinculada 2" xfId="1208"/>
    <cellStyle name="Celda vinculada 2 10" xfId="1209"/>
    <cellStyle name="Celda vinculada 2 11" xfId="1210"/>
    <cellStyle name="Celda vinculada 2 12" xfId="1211"/>
    <cellStyle name="Celda vinculada 2 13" xfId="1212"/>
    <cellStyle name="Celda vinculada 2 14" xfId="1213"/>
    <cellStyle name="Celda vinculada 2 2" xfId="1214"/>
    <cellStyle name="Celda vinculada 2 2 2" xfId="1215"/>
    <cellStyle name="Celda vinculada 2 2 2 2" xfId="1216"/>
    <cellStyle name="Celda vinculada 2 2 2 2 2" xfId="1217"/>
    <cellStyle name="Celda vinculada 2 2 3" xfId="1218"/>
    <cellStyle name="Celda vinculada 2 3" xfId="1219"/>
    <cellStyle name="Celda vinculada 2 4" xfId="1220"/>
    <cellStyle name="Celda vinculada 2 5" xfId="1221"/>
    <cellStyle name="Celda vinculada 2 6" xfId="1222"/>
    <cellStyle name="Celda vinculada 2 7" xfId="1223"/>
    <cellStyle name="Celda vinculada 2 8" xfId="1224"/>
    <cellStyle name="Celda vinculada 2 9" xfId="1225"/>
    <cellStyle name="Celda vinculada 3" xfId="1226"/>
    <cellStyle name="Celda vinculada 3 10" xfId="1227"/>
    <cellStyle name="Celda vinculada 3 11" xfId="1228"/>
    <cellStyle name="Celda vinculada 3 12" xfId="1229"/>
    <cellStyle name="Celda vinculada 3 13" xfId="1230"/>
    <cellStyle name="Celda vinculada 3 2" xfId="1231"/>
    <cellStyle name="Celda vinculada 3 3" xfId="1232"/>
    <cellStyle name="Celda vinculada 3 4" xfId="1233"/>
    <cellStyle name="Celda vinculada 3 5" xfId="1234"/>
    <cellStyle name="Celda vinculada 3 6" xfId="1235"/>
    <cellStyle name="Celda vinculada 3 7" xfId="1236"/>
    <cellStyle name="Celda vinculada 3 8" xfId="1237"/>
    <cellStyle name="Celda vinculada 3 9" xfId="1238"/>
    <cellStyle name="Celda vinculada 4" xfId="1239"/>
    <cellStyle name="Celda vinculada 4 10" xfId="1240"/>
    <cellStyle name="Celda vinculada 4 11" xfId="1241"/>
    <cellStyle name="Celda vinculada 4 12" xfId="1242"/>
    <cellStyle name="Celda vinculada 4 13" xfId="1243"/>
    <cellStyle name="Celda vinculada 4 2" xfId="1244"/>
    <cellStyle name="Celda vinculada 4 3" xfId="1245"/>
    <cellStyle name="Celda vinculada 4 4" xfId="1246"/>
    <cellStyle name="Celda vinculada 4 5" xfId="1247"/>
    <cellStyle name="Celda vinculada 4 6" xfId="1248"/>
    <cellStyle name="Celda vinculada 4 7" xfId="1249"/>
    <cellStyle name="Celda vinculada 4 8" xfId="1250"/>
    <cellStyle name="Celda vinculada 4 9" xfId="1251"/>
    <cellStyle name="Celda vinculada 5 10" xfId="1252"/>
    <cellStyle name="Celda vinculada 5 11" xfId="1253"/>
    <cellStyle name="Celda vinculada 5 12" xfId="1254"/>
    <cellStyle name="Celda vinculada 5 2" xfId="1255"/>
    <cellStyle name="Celda vinculada 5 3" xfId="1256"/>
    <cellStyle name="Celda vinculada 5 4" xfId="1257"/>
    <cellStyle name="Celda vinculada 5 5" xfId="1258"/>
    <cellStyle name="Celda vinculada 5 6" xfId="1259"/>
    <cellStyle name="Celda vinculada 5 7" xfId="1260"/>
    <cellStyle name="Celda vinculada 5 8" xfId="1261"/>
    <cellStyle name="Celda vinculada 5 9" xfId="1262"/>
    <cellStyle name="Check Cell 2" xfId="1263"/>
    <cellStyle name="Comma 2" xfId="1264"/>
    <cellStyle name="Comma 2 2" xfId="1265"/>
    <cellStyle name="Comma 2 2 2" xfId="1266"/>
    <cellStyle name="Comma 2 3" xfId="1267"/>
    <cellStyle name="Encabezado 4 2" xfId="1268"/>
    <cellStyle name="Encabezado 4 2 10" xfId="1269"/>
    <cellStyle name="Encabezado 4 2 11" xfId="1270"/>
    <cellStyle name="Encabezado 4 2 12" xfId="1271"/>
    <cellStyle name="Encabezado 4 2 13" xfId="1272"/>
    <cellStyle name="Encabezado 4 2 14" xfId="1273"/>
    <cellStyle name="Encabezado 4 2 2" xfId="1274"/>
    <cellStyle name="Encabezado 4 2 2 2" xfId="1275"/>
    <cellStyle name="Encabezado 4 2 2 2 2" xfId="1276"/>
    <cellStyle name="Encabezado 4 2 2 2 2 2" xfId="1277"/>
    <cellStyle name="Encabezado 4 2 2 3" xfId="1278"/>
    <cellStyle name="Encabezado 4 2 3" xfId="1279"/>
    <cellStyle name="Encabezado 4 2 4" xfId="1280"/>
    <cellStyle name="Encabezado 4 2 5" xfId="1281"/>
    <cellStyle name="Encabezado 4 2 6" xfId="1282"/>
    <cellStyle name="Encabezado 4 2 7" xfId="1283"/>
    <cellStyle name="Encabezado 4 2 8" xfId="1284"/>
    <cellStyle name="Encabezado 4 2 9" xfId="1285"/>
    <cellStyle name="Encabezado 4 3" xfId="1286"/>
    <cellStyle name="Encabezado 4 3 10" xfId="1287"/>
    <cellStyle name="Encabezado 4 3 11" xfId="1288"/>
    <cellStyle name="Encabezado 4 3 12" xfId="1289"/>
    <cellStyle name="Encabezado 4 3 13" xfId="1290"/>
    <cellStyle name="Encabezado 4 3 2" xfId="1291"/>
    <cellStyle name="Encabezado 4 3 3" xfId="1292"/>
    <cellStyle name="Encabezado 4 3 4" xfId="1293"/>
    <cellStyle name="Encabezado 4 3 5" xfId="1294"/>
    <cellStyle name="Encabezado 4 3 6" xfId="1295"/>
    <cellStyle name="Encabezado 4 3 7" xfId="1296"/>
    <cellStyle name="Encabezado 4 3 8" xfId="1297"/>
    <cellStyle name="Encabezado 4 3 9" xfId="1298"/>
    <cellStyle name="Encabezado 4 4" xfId="1299"/>
    <cellStyle name="Encabezado 4 4 10" xfId="1300"/>
    <cellStyle name="Encabezado 4 4 11" xfId="1301"/>
    <cellStyle name="Encabezado 4 4 12" xfId="1302"/>
    <cellStyle name="Encabezado 4 4 13" xfId="1303"/>
    <cellStyle name="Encabezado 4 4 2" xfId="1304"/>
    <cellStyle name="Encabezado 4 4 3" xfId="1305"/>
    <cellStyle name="Encabezado 4 4 4" xfId="1306"/>
    <cellStyle name="Encabezado 4 4 5" xfId="1307"/>
    <cellStyle name="Encabezado 4 4 6" xfId="1308"/>
    <cellStyle name="Encabezado 4 4 7" xfId="1309"/>
    <cellStyle name="Encabezado 4 4 8" xfId="1310"/>
    <cellStyle name="Encabezado 4 4 9" xfId="1311"/>
    <cellStyle name="Encabezado 4 5 10" xfId="1312"/>
    <cellStyle name="Encabezado 4 5 11" xfId="1313"/>
    <cellStyle name="Encabezado 4 5 12" xfId="1314"/>
    <cellStyle name="Encabezado 4 5 2" xfId="1315"/>
    <cellStyle name="Encabezado 4 5 3" xfId="1316"/>
    <cellStyle name="Encabezado 4 5 4" xfId="1317"/>
    <cellStyle name="Encabezado 4 5 5" xfId="1318"/>
    <cellStyle name="Encabezado 4 5 6" xfId="1319"/>
    <cellStyle name="Encabezado 4 5 7" xfId="1320"/>
    <cellStyle name="Encabezado 4 5 8" xfId="1321"/>
    <cellStyle name="Encabezado 4 5 9" xfId="1322"/>
    <cellStyle name="Énfasis1 2" xfId="1323"/>
    <cellStyle name="Énfasis1 2 10" xfId="1324"/>
    <cellStyle name="Énfasis1 2 11" xfId="1325"/>
    <cellStyle name="Énfasis1 2 12" xfId="1326"/>
    <cellStyle name="Énfasis1 2 13" xfId="1327"/>
    <cellStyle name="Énfasis1 2 14" xfId="1328"/>
    <cellStyle name="Énfasis1 2 2" xfId="1329"/>
    <cellStyle name="Énfasis1 2 2 2" xfId="1330"/>
    <cellStyle name="Énfasis1 2 2 2 2" xfId="1331"/>
    <cellStyle name="Énfasis1 2 2 2 2 2" xfId="1332"/>
    <cellStyle name="Énfasis1 2 2 3" xfId="1333"/>
    <cellStyle name="Énfasis1 2 3" xfId="1334"/>
    <cellStyle name="Énfasis1 2 4" xfId="1335"/>
    <cellStyle name="Énfasis1 2 5" xfId="1336"/>
    <cellStyle name="Énfasis1 2 6" xfId="1337"/>
    <cellStyle name="Énfasis1 2 7" xfId="1338"/>
    <cellStyle name="Énfasis1 2 8" xfId="1339"/>
    <cellStyle name="Énfasis1 2 9" xfId="1340"/>
    <cellStyle name="Énfasis1 3" xfId="1341"/>
    <cellStyle name="Énfasis1 3 10" xfId="1342"/>
    <cellStyle name="Énfasis1 3 11" xfId="1343"/>
    <cellStyle name="Énfasis1 3 12" xfId="1344"/>
    <cellStyle name="Énfasis1 3 13" xfId="1345"/>
    <cellStyle name="Énfasis1 3 2" xfId="1346"/>
    <cellStyle name="Énfasis1 3 3" xfId="1347"/>
    <cellStyle name="Énfasis1 3 4" xfId="1348"/>
    <cellStyle name="Énfasis1 3 5" xfId="1349"/>
    <cellStyle name="Énfasis1 3 6" xfId="1350"/>
    <cellStyle name="Énfasis1 3 7" xfId="1351"/>
    <cellStyle name="Énfasis1 3 8" xfId="1352"/>
    <cellStyle name="Énfasis1 3 9" xfId="1353"/>
    <cellStyle name="Énfasis1 4" xfId="1354"/>
    <cellStyle name="Énfasis1 4 10" xfId="1355"/>
    <cellStyle name="Énfasis1 4 11" xfId="1356"/>
    <cellStyle name="Énfasis1 4 12" xfId="1357"/>
    <cellStyle name="Énfasis1 4 13" xfId="1358"/>
    <cellStyle name="Énfasis1 4 2" xfId="1359"/>
    <cellStyle name="Énfasis1 4 3" xfId="1360"/>
    <cellStyle name="Énfasis1 4 4" xfId="1361"/>
    <cellStyle name="Énfasis1 4 5" xfId="1362"/>
    <cellStyle name="Énfasis1 4 6" xfId="1363"/>
    <cellStyle name="Énfasis1 4 7" xfId="1364"/>
    <cellStyle name="Énfasis1 4 8" xfId="1365"/>
    <cellStyle name="Énfasis1 4 9" xfId="1366"/>
    <cellStyle name="Énfasis1 5 10" xfId="1367"/>
    <cellStyle name="Énfasis1 5 11" xfId="1368"/>
    <cellStyle name="Énfasis1 5 12" xfId="1369"/>
    <cellStyle name="Énfasis1 5 2" xfId="1370"/>
    <cellStyle name="Énfasis1 5 3" xfId="1371"/>
    <cellStyle name="Énfasis1 5 4" xfId="1372"/>
    <cellStyle name="Énfasis1 5 5" xfId="1373"/>
    <cellStyle name="Énfasis1 5 6" xfId="1374"/>
    <cellStyle name="Énfasis1 5 7" xfId="1375"/>
    <cellStyle name="Énfasis1 5 8" xfId="1376"/>
    <cellStyle name="Énfasis1 5 9" xfId="1377"/>
    <cellStyle name="Énfasis2 2" xfId="1378"/>
    <cellStyle name="Énfasis2 2 10" xfId="1379"/>
    <cellStyle name="Énfasis2 2 11" xfId="1380"/>
    <cellStyle name="Énfasis2 2 12" xfId="1381"/>
    <cellStyle name="Énfasis2 2 13" xfId="1382"/>
    <cellStyle name="Énfasis2 2 14" xfId="1383"/>
    <cellStyle name="Énfasis2 2 2" xfId="1384"/>
    <cellStyle name="Énfasis2 2 2 2" xfId="1385"/>
    <cellStyle name="Énfasis2 2 2 2 2" xfId="1386"/>
    <cellStyle name="Énfasis2 2 2 2 2 2" xfId="1387"/>
    <cellStyle name="Énfasis2 2 2 3" xfId="1388"/>
    <cellStyle name="Énfasis2 2 3" xfId="1389"/>
    <cellStyle name="Énfasis2 2 4" xfId="1390"/>
    <cellStyle name="Énfasis2 2 5" xfId="1391"/>
    <cellStyle name="Énfasis2 2 6" xfId="1392"/>
    <cellStyle name="Énfasis2 2 7" xfId="1393"/>
    <cellStyle name="Énfasis2 2 8" xfId="1394"/>
    <cellStyle name="Énfasis2 2 9" xfId="1395"/>
    <cellStyle name="Énfasis2 3" xfId="1396"/>
    <cellStyle name="Énfasis2 3 10" xfId="1397"/>
    <cellStyle name="Énfasis2 3 11" xfId="1398"/>
    <cellStyle name="Énfasis2 3 12" xfId="1399"/>
    <cellStyle name="Énfasis2 3 13" xfId="1400"/>
    <cellStyle name="Énfasis2 3 2" xfId="1401"/>
    <cellStyle name="Énfasis2 3 3" xfId="1402"/>
    <cellStyle name="Énfasis2 3 4" xfId="1403"/>
    <cellStyle name="Énfasis2 3 5" xfId="1404"/>
    <cellStyle name="Énfasis2 3 6" xfId="1405"/>
    <cellStyle name="Énfasis2 3 7" xfId="1406"/>
    <cellStyle name="Énfasis2 3 8" xfId="1407"/>
    <cellStyle name="Énfasis2 3 9" xfId="1408"/>
    <cellStyle name="Énfasis2 4" xfId="1409"/>
    <cellStyle name="Énfasis2 4 10" xfId="1410"/>
    <cellStyle name="Énfasis2 4 11" xfId="1411"/>
    <cellStyle name="Énfasis2 4 12" xfId="1412"/>
    <cellStyle name="Énfasis2 4 13" xfId="1413"/>
    <cellStyle name="Énfasis2 4 2" xfId="1414"/>
    <cellStyle name="Énfasis2 4 3" xfId="1415"/>
    <cellStyle name="Énfasis2 4 4" xfId="1416"/>
    <cellStyle name="Énfasis2 4 5" xfId="1417"/>
    <cellStyle name="Énfasis2 4 6" xfId="1418"/>
    <cellStyle name="Énfasis2 4 7" xfId="1419"/>
    <cellStyle name="Énfasis2 4 8" xfId="1420"/>
    <cellStyle name="Énfasis2 4 9" xfId="1421"/>
    <cellStyle name="Énfasis2 5 10" xfId="1422"/>
    <cellStyle name="Énfasis2 5 11" xfId="1423"/>
    <cellStyle name="Énfasis2 5 12" xfId="1424"/>
    <cellStyle name="Énfasis2 5 2" xfId="1425"/>
    <cellStyle name="Énfasis2 5 3" xfId="1426"/>
    <cellStyle name="Énfasis2 5 4" xfId="1427"/>
    <cellStyle name="Énfasis2 5 5" xfId="1428"/>
    <cellStyle name="Énfasis2 5 6" xfId="1429"/>
    <cellStyle name="Énfasis2 5 7" xfId="1430"/>
    <cellStyle name="Énfasis2 5 8" xfId="1431"/>
    <cellStyle name="Énfasis2 5 9" xfId="1432"/>
    <cellStyle name="Énfasis3 2" xfId="1433"/>
    <cellStyle name="Énfasis3 2 10" xfId="1434"/>
    <cellStyle name="Énfasis3 2 11" xfId="1435"/>
    <cellStyle name="Énfasis3 2 12" xfId="1436"/>
    <cellStyle name="Énfasis3 2 13" xfId="1437"/>
    <cellStyle name="Énfasis3 2 14" xfId="1438"/>
    <cellStyle name="Énfasis3 2 2" xfId="1439"/>
    <cellStyle name="Énfasis3 2 2 2" xfId="1440"/>
    <cellStyle name="Énfasis3 2 2 2 2" xfId="1441"/>
    <cellStyle name="Énfasis3 2 2 2 2 2" xfId="1442"/>
    <cellStyle name="Énfasis3 2 2 3" xfId="1443"/>
    <cellStyle name="Énfasis3 2 3" xfId="1444"/>
    <cellStyle name="Énfasis3 2 4" xfId="1445"/>
    <cellStyle name="Énfasis3 2 5" xfId="1446"/>
    <cellStyle name="Énfasis3 2 6" xfId="1447"/>
    <cellStyle name="Énfasis3 2 7" xfId="1448"/>
    <cellStyle name="Énfasis3 2 8" xfId="1449"/>
    <cellStyle name="Énfasis3 2 9" xfId="1450"/>
    <cellStyle name="Énfasis3 3" xfId="1451"/>
    <cellStyle name="Énfasis3 3 10" xfId="1452"/>
    <cellStyle name="Énfasis3 3 11" xfId="1453"/>
    <cellStyle name="Énfasis3 3 12" xfId="1454"/>
    <cellStyle name="Énfasis3 3 13" xfId="1455"/>
    <cellStyle name="Énfasis3 3 2" xfId="1456"/>
    <cellStyle name="Énfasis3 3 3" xfId="1457"/>
    <cellStyle name="Énfasis3 3 4" xfId="1458"/>
    <cellStyle name="Énfasis3 3 5" xfId="1459"/>
    <cellStyle name="Énfasis3 3 6" xfId="1460"/>
    <cellStyle name="Énfasis3 3 7" xfId="1461"/>
    <cellStyle name="Énfasis3 3 8" xfId="1462"/>
    <cellStyle name="Énfasis3 3 9" xfId="1463"/>
    <cellStyle name="Énfasis3 4" xfId="1464"/>
    <cellStyle name="Énfasis3 4 10" xfId="1465"/>
    <cellStyle name="Énfasis3 4 11" xfId="1466"/>
    <cellStyle name="Énfasis3 4 12" xfId="1467"/>
    <cellStyle name="Énfasis3 4 13" xfId="1468"/>
    <cellStyle name="Énfasis3 4 2" xfId="1469"/>
    <cellStyle name="Énfasis3 4 3" xfId="1470"/>
    <cellStyle name="Énfasis3 4 4" xfId="1471"/>
    <cellStyle name="Énfasis3 4 5" xfId="1472"/>
    <cellStyle name="Énfasis3 4 6" xfId="1473"/>
    <cellStyle name="Énfasis3 4 7" xfId="1474"/>
    <cellStyle name="Énfasis3 4 8" xfId="1475"/>
    <cellStyle name="Énfasis3 4 9" xfId="1476"/>
    <cellStyle name="Énfasis3 5 10" xfId="1477"/>
    <cellStyle name="Énfasis3 5 11" xfId="1478"/>
    <cellStyle name="Énfasis3 5 12" xfId="1479"/>
    <cellStyle name="Énfasis3 5 2" xfId="1480"/>
    <cellStyle name="Énfasis3 5 3" xfId="1481"/>
    <cellStyle name="Énfasis3 5 4" xfId="1482"/>
    <cellStyle name="Énfasis3 5 5" xfId="1483"/>
    <cellStyle name="Énfasis3 5 6" xfId="1484"/>
    <cellStyle name="Énfasis3 5 7" xfId="1485"/>
    <cellStyle name="Énfasis3 5 8" xfId="1486"/>
    <cellStyle name="Énfasis3 5 9" xfId="1487"/>
    <cellStyle name="Énfasis4 2" xfId="1488"/>
    <cellStyle name="Énfasis4 2 10" xfId="1489"/>
    <cellStyle name="Énfasis4 2 11" xfId="1490"/>
    <cellStyle name="Énfasis4 2 12" xfId="1491"/>
    <cellStyle name="Énfasis4 2 13" xfId="1492"/>
    <cellStyle name="Énfasis4 2 14" xfId="1493"/>
    <cellStyle name="Énfasis4 2 2" xfId="1494"/>
    <cellStyle name="Énfasis4 2 2 2" xfId="1495"/>
    <cellStyle name="Énfasis4 2 2 2 2" xfId="1496"/>
    <cellStyle name="Énfasis4 2 2 2 2 2" xfId="1497"/>
    <cellStyle name="Énfasis4 2 2 3" xfId="1498"/>
    <cellStyle name="Énfasis4 2 3" xfId="1499"/>
    <cellStyle name="Énfasis4 2 4" xfId="1500"/>
    <cellStyle name="Énfasis4 2 5" xfId="1501"/>
    <cellStyle name="Énfasis4 2 6" xfId="1502"/>
    <cellStyle name="Énfasis4 2 7" xfId="1503"/>
    <cellStyle name="Énfasis4 2 8" xfId="1504"/>
    <cellStyle name="Énfasis4 2 9" xfId="1505"/>
    <cellStyle name="Énfasis4 3" xfId="1506"/>
    <cellStyle name="Énfasis4 3 10" xfId="1507"/>
    <cellStyle name="Énfasis4 3 11" xfId="1508"/>
    <cellStyle name="Énfasis4 3 12" xfId="1509"/>
    <cellStyle name="Énfasis4 3 13" xfId="1510"/>
    <cellStyle name="Énfasis4 3 2" xfId="1511"/>
    <cellStyle name="Énfasis4 3 3" xfId="1512"/>
    <cellStyle name="Énfasis4 3 4" xfId="1513"/>
    <cellStyle name="Énfasis4 3 5" xfId="1514"/>
    <cellStyle name="Énfasis4 3 6" xfId="1515"/>
    <cellStyle name="Énfasis4 3 7" xfId="1516"/>
    <cellStyle name="Énfasis4 3 8" xfId="1517"/>
    <cellStyle name="Énfasis4 3 9" xfId="1518"/>
    <cellStyle name="Énfasis4 4" xfId="1519"/>
    <cellStyle name="Énfasis4 4 10" xfId="1520"/>
    <cellStyle name="Énfasis4 4 11" xfId="1521"/>
    <cellStyle name="Énfasis4 4 12" xfId="1522"/>
    <cellStyle name="Énfasis4 4 13" xfId="1523"/>
    <cellStyle name="Énfasis4 4 2" xfId="1524"/>
    <cellStyle name="Énfasis4 4 3" xfId="1525"/>
    <cellStyle name="Énfasis4 4 4" xfId="1526"/>
    <cellStyle name="Énfasis4 4 5" xfId="1527"/>
    <cellStyle name="Énfasis4 4 6" xfId="1528"/>
    <cellStyle name="Énfasis4 4 7" xfId="1529"/>
    <cellStyle name="Énfasis4 4 8" xfId="1530"/>
    <cellStyle name="Énfasis4 4 9" xfId="1531"/>
    <cellStyle name="Énfasis4 5 10" xfId="1532"/>
    <cellStyle name="Énfasis4 5 11" xfId="1533"/>
    <cellStyle name="Énfasis4 5 12" xfId="1534"/>
    <cellStyle name="Énfasis4 5 2" xfId="1535"/>
    <cellStyle name="Énfasis4 5 3" xfId="1536"/>
    <cellStyle name="Énfasis4 5 4" xfId="1537"/>
    <cellStyle name="Énfasis4 5 5" xfId="1538"/>
    <cellStyle name="Énfasis4 5 6" xfId="1539"/>
    <cellStyle name="Énfasis4 5 7" xfId="1540"/>
    <cellStyle name="Énfasis4 5 8" xfId="1541"/>
    <cellStyle name="Énfasis4 5 9" xfId="1542"/>
    <cellStyle name="Énfasis5 2" xfId="1543"/>
    <cellStyle name="Énfasis5 2 10" xfId="1544"/>
    <cellStyle name="Énfasis5 2 11" xfId="1545"/>
    <cellStyle name="Énfasis5 2 12" xfId="1546"/>
    <cellStyle name="Énfasis5 2 13" xfId="1547"/>
    <cellStyle name="Énfasis5 2 14" xfId="1548"/>
    <cellStyle name="Énfasis5 2 2" xfId="1549"/>
    <cellStyle name="Énfasis5 2 2 2" xfId="1550"/>
    <cellStyle name="Énfasis5 2 2 2 2" xfId="1551"/>
    <cellStyle name="Énfasis5 2 2 2 2 2" xfId="1552"/>
    <cellStyle name="Énfasis5 2 2 3" xfId="1553"/>
    <cellStyle name="Énfasis5 2 3" xfId="1554"/>
    <cellStyle name="Énfasis5 2 4" xfId="1555"/>
    <cellStyle name="Énfasis5 2 5" xfId="1556"/>
    <cellStyle name="Énfasis5 2 6" xfId="1557"/>
    <cellStyle name="Énfasis5 2 7" xfId="1558"/>
    <cellStyle name="Énfasis5 2 8" xfId="1559"/>
    <cellStyle name="Énfasis5 2 9" xfId="1560"/>
    <cellStyle name="Énfasis5 3" xfId="1561"/>
    <cellStyle name="Énfasis5 3 10" xfId="1562"/>
    <cellStyle name="Énfasis5 3 11" xfId="1563"/>
    <cellStyle name="Énfasis5 3 12" xfId="1564"/>
    <cellStyle name="Énfasis5 3 13" xfId="1565"/>
    <cellStyle name="Énfasis5 3 2" xfId="1566"/>
    <cellStyle name="Énfasis5 3 3" xfId="1567"/>
    <cellStyle name="Énfasis5 3 4" xfId="1568"/>
    <cellStyle name="Énfasis5 3 5" xfId="1569"/>
    <cellStyle name="Énfasis5 3 6" xfId="1570"/>
    <cellStyle name="Énfasis5 3 7" xfId="1571"/>
    <cellStyle name="Énfasis5 3 8" xfId="1572"/>
    <cellStyle name="Énfasis5 3 9" xfId="1573"/>
    <cellStyle name="Énfasis5 4" xfId="1574"/>
    <cellStyle name="Énfasis5 4 10" xfId="1575"/>
    <cellStyle name="Énfasis5 4 11" xfId="1576"/>
    <cellStyle name="Énfasis5 4 12" xfId="1577"/>
    <cellStyle name="Énfasis5 4 13" xfId="1578"/>
    <cellStyle name="Énfasis5 4 2" xfId="1579"/>
    <cellStyle name="Énfasis5 4 3" xfId="1580"/>
    <cellStyle name="Énfasis5 4 4" xfId="1581"/>
    <cellStyle name="Énfasis5 4 5" xfId="1582"/>
    <cellStyle name="Énfasis5 4 6" xfId="1583"/>
    <cellStyle name="Énfasis5 4 7" xfId="1584"/>
    <cellStyle name="Énfasis5 4 8" xfId="1585"/>
    <cellStyle name="Énfasis5 4 9" xfId="1586"/>
    <cellStyle name="Énfasis5 5 10" xfId="1587"/>
    <cellStyle name="Énfasis5 5 11" xfId="1588"/>
    <cellStyle name="Énfasis5 5 12" xfId="1589"/>
    <cellStyle name="Énfasis5 5 2" xfId="1590"/>
    <cellStyle name="Énfasis5 5 3" xfId="1591"/>
    <cellStyle name="Énfasis5 5 4" xfId="1592"/>
    <cellStyle name="Énfasis5 5 5" xfId="1593"/>
    <cellStyle name="Énfasis5 5 6" xfId="1594"/>
    <cellStyle name="Énfasis5 5 7" xfId="1595"/>
    <cellStyle name="Énfasis5 5 8" xfId="1596"/>
    <cellStyle name="Énfasis5 5 9" xfId="1597"/>
    <cellStyle name="Énfasis6 2" xfId="1598"/>
    <cellStyle name="Énfasis6 2 10" xfId="1599"/>
    <cellStyle name="Énfasis6 2 11" xfId="1600"/>
    <cellStyle name="Énfasis6 2 12" xfId="1601"/>
    <cellStyle name="Énfasis6 2 13" xfId="1602"/>
    <cellStyle name="Énfasis6 2 14" xfId="1603"/>
    <cellStyle name="Énfasis6 2 2" xfId="1604"/>
    <cellStyle name="Énfasis6 2 2 2" xfId="1605"/>
    <cellStyle name="Énfasis6 2 2 2 2" xfId="1606"/>
    <cellStyle name="Énfasis6 2 2 2 2 2" xfId="1607"/>
    <cellStyle name="Énfasis6 2 2 3" xfId="1608"/>
    <cellStyle name="Énfasis6 2 3" xfId="1609"/>
    <cellStyle name="Énfasis6 2 4" xfId="1610"/>
    <cellStyle name="Énfasis6 2 5" xfId="1611"/>
    <cellStyle name="Énfasis6 2 6" xfId="1612"/>
    <cellStyle name="Énfasis6 2 7" xfId="1613"/>
    <cellStyle name="Énfasis6 2 8" xfId="1614"/>
    <cellStyle name="Énfasis6 2 9" xfId="1615"/>
    <cellStyle name="Énfasis6 3" xfId="1616"/>
    <cellStyle name="Énfasis6 3 10" xfId="1617"/>
    <cellStyle name="Énfasis6 3 11" xfId="1618"/>
    <cellStyle name="Énfasis6 3 12" xfId="1619"/>
    <cellStyle name="Énfasis6 3 13" xfId="1620"/>
    <cellStyle name="Énfasis6 3 2" xfId="1621"/>
    <cellStyle name="Énfasis6 3 3" xfId="1622"/>
    <cellStyle name="Énfasis6 3 4" xfId="1623"/>
    <cellStyle name="Énfasis6 3 5" xfId="1624"/>
    <cellStyle name="Énfasis6 3 6" xfId="1625"/>
    <cellStyle name="Énfasis6 3 7" xfId="1626"/>
    <cellStyle name="Énfasis6 3 8" xfId="1627"/>
    <cellStyle name="Énfasis6 3 9" xfId="1628"/>
    <cellStyle name="Énfasis6 4" xfId="1629"/>
    <cellStyle name="Énfasis6 4 10" xfId="1630"/>
    <cellStyle name="Énfasis6 4 11" xfId="1631"/>
    <cellStyle name="Énfasis6 4 12" xfId="1632"/>
    <cellStyle name="Énfasis6 4 13" xfId="1633"/>
    <cellStyle name="Énfasis6 4 2" xfId="1634"/>
    <cellStyle name="Énfasis6 4 3" xfId="1635"/>
    <cellStyle name="Énfasis6 4 4" xfId="1636"/>
    <cellStyle name="Énfasis6 4 5" xfId="1637"/>
    <cellStyle name="Énfasis6 4 6" xfId="1638"/>
    <cellStyle name="Énfasis6 4 7" xfId="1639"/>
    <cellStyle name="Énfasis6 4 8" xfId="1640"/>
    <cellStyle name="Énfasis6 4 9" xfId="1641"/>
    <cellStyle name="Énfasis6 5 10" xfId="1642"/>
    <cellStyle name="Énfasis6 5 11" xfId="1643"/>
    <cellStyle name="Énfasis6 5 12" xfId="1644"/>
    <cellStyle name="Énfasis6 5 2" xfId="1645"/>
    <cellStyle name="Énfasis6 5 3" xfId="1646"/>
    <cellStyle name="Énfasis6 5 4" xfId="1647"/>
    <cellStyle name="Énfasis6 5 5" xfId="1648"/>
    <cellStyle name="Énfasis6 5 6" xfId="1649"/>
    <cellStyle name="Énfasis6 5 7" xfId="1650"/>
    <cellStyle name="Énfasis6 5 8" xfId="1651"/>
    <cellStyle name="Énfasis6 5 9" xfId="1652"/>
    <cellStyle name="Entrada 2" xfId="1653"/>
    <cellStyle name="Entrada 2 10" xfId="1654"/>
    <cellStyle name="Entrada 2 11" xfId="1655"/>
    <cellStyle name="Entrada 2 12" xfId="1656"/>
    <cellStyle name="Entrada 2 13" xfId="1657"/>
    <cellStyle name="Entrada 2 14" xfId="1658"/>
    <cellStyle name="Entrada 2 2" xfId="1659"/>
    <cellStyle name="Entrada 2 2 2" xfId="1660"/>
    <cellStyle name="Entrada 2 2 2 2" xfId="1661"/>
    <cellStyle name="Entrada 2 2 2 2 2" xfId="1662"/>
    <cellStyle name="Entrada 2 2 3" xfId="1663"/>
    <cellStyle name="Entrada 2 3" xfId="1664"/>
    <cellStyle name="Entrada 2 4" xfId="1665"/>
    <cellStyle name="Entrada 2 5" xfId="1666"/>
    <cellStyle name="Entrada 2 6" xfId="1667"/>
    <cellStyle name="Entrada 2 7" xfId="1668"/>
    <cellStyle name="Entrada 2 8" xfId="1669"/>
    <cellStyle name="Entrada 2 9" xfId="1670"/>
    <cellStyle name="Entrada 3" xfId="1671"/>
    <cellStyle name="Entrada 3 10" xfId="1672"/>
    <cellStyle name="Entrada 3 11" xfId="1673"/>
    <cellStyle name="Entrada 3 12" xfId="1674"/>
    <cellStyle name="Entrada 3 13" xfId="1675"/>
    <cellStyle name="Entrada 3 2" xfId="1676"/>
    <cellStyle name="Entrada 3 3" xfId="1677"/>
    <cellStyle name="Entrada 3 4" xfId="1678"/>
    <cellStyle name="Entrada 3 5" xfId="1679"/>
    <cellStyle name="Entrada 3 6" xfId="1680"/>
    <cellStyle name="Entrada 3 7" xfId="1681"/>
    <cellStyle name="Entrada 3 8" xfId="1682"/>
    <cellStyle name="Entrada 3 9" xfId="1683"/>
    <cellStyle name="Entrada 4" xfId="1684"/>
    <cellStyle name="Entrada 4 10" xfId="1685"/>
    <cellStyle name="Entrada 4 11" xfId="1686"/>
    <cellStyle name="Entrada 4 12" xfId="1687"/>
    <cellStyle name="Entrada 4 13" xfId="1688"/>
    <cellStyle name="Entrada 4 2" xfId="1689"/>
    <cellStyle name="Entrada 4 3" xfId="1690"/>
    <cellStyle name="Entrada 4 4" xfId="1691"/>
    <cellStyle name="Entrada 4 5" xfId="1692"/>
    <cellStyle name="Entrada 4 6" xfId="1693"/>
    <cellStyle name="Entrada 4 7" xfId="1694"/>
    <cellStyle name="Entrada 4 8" xfId="1695"/>
    <cellStyle name="Entrada 4 9" xfId="1696"/>
    <cellStyle name="Entrada 5 10" xfId="1697"/>
    <cellStyle name="Entrada 5 11" xfId="1698"/>
    <cellStyle name="Entrada 5 12" xfId="1699"/>
    <cellStyle name="Entrada 5 2" xfId="1700"/>
    <cellStyle name="Entrada 5 3" xfId="1701"/>
    <cellStyle name="Entrada 5 4" xfId="1702"/>
    <cellStyle name="Entrada 5 5" xfId="1703"/>
    <cellStyle name="Entrada 5 6" xfId="1704"/>
    <cellStyle name="Entrada 5 7" xfId="1705"/>
    <cellStyle name="Entrada 5 8" xfId="1706"/>
    <cellStyle name="Entrada 5 9" xfId="1707"/>
    <cellStyle name="Euro" xfId="1708"/>
    <cellStyle name="Euro 10" xfId="1709"/>
    <cellStyle name="Euro 11" xfId="1710"/>
    <cellStyle name="Euro 12" xfId="1711"/>
    <cellStyle name="Euro 13" xfId="1712"/>
    <cellStyle name="Euro 14" xfId="1713"/>
    <cellStyle name="Euro 15" xfId="1714"/>
    <cellStyle name="Euro 16" xfId="1715"/>
    <cellStyle name="Euro 17" xfId="1716"/>
    <cellStyle name="Euro 18" xfId="1717"/>
    <cellStyle name="Euro 19" xfId="1718"/>
    <cellStyle name="Euro 2" xfId="1719"/>
    <cellStyle name="Euro 2 2" xfId="1720"/>
    <cellStyle name="Euro 20" xfId="1721"/>
    <cellStyle name="Euro 21" xfId="1722"/>
    <cellStyle name="Euro 22" xfId="1723"/>
    <cellStyle name="Euro 23" xfId="1724"/>
    <cellStyle name="Euro 24" xfId="1725"/>
    <cellStyle name="Euro 25" xfId="1726"/>
    <cellStyle name="Euro 25 2" xfId="1727"/>
    <cellStyle name="Euro 25 3" xfId="1728"/>
    <cellStyle name="Euro 25 4" xfId="1729"/>
    <cellStyle name="Euro 3" xfId="1730"/>
    <cellStyle name="Euro 3 2" xfId="1731"/>
    <cellStyle name="Euro 4" xfId="1732"/>
    <cellStyle name="Euro 4 2" xfId="1733"/>
    <cellStyle name="Euro 5" xfId="1734"/>
    <cellStyle name="Euro 5 2" xfId="1735"/>
    <cellStyle name="Euro 5 3" xfId="1736"/>
    <cellStyle name="Euro 5 3 2" xfId="1737"/>
    <cellStyle name="Euro 5 3 2 2" xfId="1738"/>
    <cellStyle name="Euro 5 3 2 3" xfId="1739"/>
    <cellStyle name="Euro 5 3 2 4" xfId="1740"/>
    <cellStyle name="Euro 6" xfId="1741"/>
    <cellStyle name="Euro 7" xfId="1742"/>
    <cellStyle name="Euro 7 2" xfId="1743"/>
    <cellStyle name="Euro 7 3" xfId="1744"/>
    <cellStyle name="Euro 8" xfId="1745"/>
    <cellStyle name="Euro 8 2" xfId="1746"/>
    <cellStyle name="Euro 8 2 2" xfId="1747"/>
    <cellStyle name="Euro 8 2 3" xfId="1748"/>
    <cellStyle name="Euro 8 2 4" xfId="1749"/>
    <cellStyle name="Euro 9" xfId="1750"/>
    <cellStyle name="Euro 9 2" xfId="1751"/>
    <cellStyle name="Euro 9 2 2" xfId="1752"/>
    <cellStyle name="Euro 9 2 3" xfId="1753"/>
    <cellStyle name="Euro 9 2 4" xfId="1754"/>
    <cellStyle name="Explanatory Text 2" xfId="1755"/>
    <cellStyle name="Good" xfId="1756"/>
    <cellStyle name="Good 2" xfId="1757"/>
    <cellStyle name="Heading 1 2" xfId="1758"/>
    <cellStyle name="Heading 2 2" xfId="1759"/>
    <cellStyle name="Heading 3 2" xfId="1760"/>
    <cellStyle name="Heading 4 2" xfId="1761"/>
    <cellStyle name="Incorrecto 2" xfId="1762"/>
    <cellStyle name="Incorrecto 2 10" xfId="1763"/>
    <cellStyle name="Incorrecto 2 11" xfId="1764"/>
    <cellStyle name="Incorrecto 2 12" xfId="1765"/>
    <cellStyle name="Incorrecto 2 13" xfId="1766"/>
    <cellStyle name="Incorrecto 2 14" xfId="1767"/>
    <cellStyle name="Incorrecto 2 2" xfId="1768"/>
    <cellStyle name="Incorrecto 2 2 2" xfId="1769"/>
    <cellStyle name="Incorrecto 2 2 2 2" xfId="1770"/>
    <cellStyle name="Incorrecto 2 2 2 2 2" xfId="1771"/>
    <cellStyle name="Incorrecto 2 2 3" xfId="1772"/>
    <cellStyle name="Incorrecto 2 3" xfId="1773"/>
    <cellStyle name="Incorrecto 2 4" xfId="1774"/>
    <cellStyle name="Incorrecto 2 5" xfId="1775"/>
    <cellStyle name="Incorrecto 2 6" xfId="1776"/>
    <cellStyle name="Incorrecto 2 7" xfId="1777"/>
    <cellStyle name="Incorrecto 2 8" xfId="1778"/>
    <cellStyle name="Incorrecto 2 9" xfId="1779"/>
    <cellStyle name="Incorrecto 3" xfId="1780"/>
    <cellStyle name="Incorrecto 3 10" xfId="1781"/>
    <cellStyle name="Incorrecto 3 11" xfId="1782"/>
    <cellStyle name="Incorrecto 3 12" xfId="1783"/>
    <cellStyle name="Incorrecto 3 13" xfId="1784"/>
    <cellStyle name="Incorrecto 3 2" xfId="1785"/>
    <cellStyle name="Incorrecto 3 3" xfId="1786"/>
    <cellStyle name="Incorrecto 3 4" xfId="1787"/>
    <cellStyle name="Incorrecto 3 5" xfId="1788"/>
    <cellStyle name="Incorrecto 3 6" xfId="1789"/>
    <cellStyle name="Incorrecto 3 7" xfId="1790"/>
    <cellStyle name="Incorrecto 3 8" xfId="1791"/>
    <cellStyle name="Incorrecto 3 9" xfId="1792"/>
    <cellStyle name="Incorrecto 4" xfId="1793"/>
    <cellStyle name="Incorrecto 4 10" xfId="1794"/>
    <cellStyle name="Incorrecto 4 11" xfId="1795"/>
    <cellStyle name="Incorrecto 4 12" xfId="1796"/>
    <cellStyle name="Incorrecto 4 13" xfId="1797"/>
    <cellStyle name="Incorrecto 4 2" xfId="1798"/>
    <cellStyle name="Incorrecto 4 3" xfId="1799"/>
    <cellStyle name="Incorrecto 4 4" xfId="1800"/>
    <cellStyle name="Incorrecto 4 5" xfId="1801"/>
    <cellStyle name="Incorrecto 4 6" xfId="1802"/>
    <cellStyle name="Incorrecto 4 7" xfId="1803"/>
    <cellStyle name="Incorrecto 4 8" xfId="1804"/>
    <cellStyle name="Incorrecto 4 9" xfId="1805"/>
    <cellStyle name="Incorrecto 5 10" xfId="1806"/>
    <cellStyle name="Incorrecto 5 11" xfId="1807"/>
    <cellStyle name="Incorrecto 5 12" xfId="1808"/>
    <cellStyle name="Incorrecto 5 2" xfId="1809"/>
    <cellStyle name="Incorrecto 5 3" xfId="1810"/>
    <cellStyle name="Incorrecto 5 4" xfId="1811"/>
    <cellStyle name="Incorrecto 5 5" xfId="1812"/>
    <cellStyle name="Incorrecto 5 6" xfId="1813"/>
    <cellStyle name="Incorrecto 5 7" xfId="1814"/>
    <cellStyle name="Incorrecto 5 8" xfId="1815"/>
    <cellStyle name="Incorrecto 5 9" xfId="1816"/>
    <cellStyle name="Input 2" xfId="1817"/>
    <cellStyle name="Linea horizontal" xfId="1818"/>
    <cellStyle name="Linked Cell 2" xfId="1819"/>
    <cellStyle name="Millares [0] 10" xfId="1820"/>
    <cellStyle name="Millares [0] 10 2" xfId="1821"/>
    <cellStyle name="Millares [0] 11" xfId="1822"/>
    <cellStyle name="Millares [0] 11 2" xfId="1823"/>
    <cellStyle name="Millares [0] 12" xfId="1824"/>
    <cellStyle name="Millares [0] 12 2" xfId="1825"/>
    <cellStyle name="Millares [0] 13" xfId="1826"/>
    <cellStyle name="Millares [0] 13 2" xfId="1827"/>
    <cellStyle name="Millares [0] 14" xfId="1828"/>
    <cellStyle name="Millares [0] 14 2" xfId="1829"/>
    <cellStyle name="Millares [0] 15" xfId="1830"/>
    <cellStyle name="Millares [0] 15 2" xfId="1831"/>
    <cellStyle name="Millares [0] 16" xfId="1832"/>
    <cellStyle name="Millares [0] 16 2" xfId="1833"/>
    <cellStyle name="Millares [0] 17" xfId="1834"/>
    <cellStyle name="Millares [0] 17 2" xfId="1835"/>
    <cellStyle name="Millares [0] 18" xfId="1836"/>
    <cellStyle name="Millares [0] 18 2" xfId="1837"/>
    <cellStyle name="Millares [0] 2" xfId="1838"/>
    <cellStyle name="Millares [0] 2 2" xfId="1839"/>
    <cellStyle name="Millares [0] 3" xfId="1840"/>
    <cellStyle name="Millares [0] 3 2" xfId="1841"/>
    <cellStyle name="Millares [0] 4" xfId="1842"/>
    <cellStyle name="Millares [0] 4 2" xfId="1843"/>
    <cellStyle name="Millares [0] 5" xfId="1844"/>
    <cellStyle name="Millares [0] 5 2" xfId="1845"/>
    <cellStyle name="Millares [0] 6" xfId="1846"/>
    <cellStyle name="Millares [0] 6 2" xfId="1847"/>
    <cellStyle name="Millares [0] 7" xfId="1848"/>
    <cellStyle name="Millares [0] 7 2" xfId="1849"/>
    <cellStyle name="Millares [0] 8" xfId="1850"/>
    <cellStyle name="Millares [0] 8 2" xfId="1851"/>
    <cellStyle name="Millares [0] 9" xfId="1852"/>
    <cellStyle name="Millares [0] 9 2" xfId="1853"/>
    <cellStyle name="Millares 10" xfId="2"/>
    <cellStyle name="Millares 10 2" xfId="1854"/>
    <cellStyle name="Millares 11" xfId="1855"/>
    <cellStyle name="Millares 11 2" xfId="1856"/>
    <cellStyle name="Millares 12" xfId="1857"/>
    <cellStyle name="Millares 12 2" xfId="1858"/>
    <cellStyle name="Millares 13" xfId="1859"/>
    <cellStyle name="Millares 14" xfId="1860"/>
    <cellStyle name="Millares 15" xfId="1861"/>
    <cellStyle name="Millares 16" xfId="1862"/>
    <cellStyle name="Millares 17" xfId="1863"/>
    <cellStyle name="Millares 18" xfId="1864"/>
    <cellStyle name="Millares 19" xfId="1865"/>
    <cellStyle name="Millares 2" xfId="1866"/>
    <cellStyle name="Millares 2 10" xfId="1867"/>
    <cellStyle name="Millares 2 10 2" xfId="1868"/>
    <cellStyle name="Millares 2 10 2 2" xfId="1869"/>
    <cellStyle name="Millares 2 10 3" xfId="1870"/>
    <cellStyle name="Millares 2 10 3 2" xfId="1871"/>
    <cellStyle name="Millares 2 10 4" xfId="1872"/>
    <cellStyle name="Millares 2 10 4 2" xfId="1873"/>
    <cellStyle name="Millares 2 10 5" xfId="1874"/>
    <cellStyle name="Millares 2 11" xfId="1875"/>
    <cellStyle name="Millares 2 11 2" xfId="1876"/>
    <cellStyle name="Millares 2 12" xfId="1877"/>
    <cellStyle name="Millares 2 12 2" xfId="1878"/>
    <cellStyle name="Millares 2 13" xfId="1879"/>
    <cellStyle name="Millares 2 13 2" xfId="1880"/>
    <cellStyle name="Millares 2 14" xfId="1881"/>
    <cellStyle name="Millares 2 14 2" xfId="1882"/>
    <cellStyle name="Millares 2 15" xfId="1883"/>
    <cellStyle name="Millares 2 15 2" xfId="1884"/>
    <cellStyle name="Millares 2 16" xfId="1885"/>
    <cellStyle name="Millares 2 16 2" xfId="1886"/>
    <cellStyle name="Millares 2 17" xfId="1887"/>
    <cellStyle name="Millares 2 17 2" xfId="1888"/>
    <cellStyle name="Millares 2 18" xfId="1889"/>
    <cellStyle name="Millares 2 2" xfId="4"/>
    <cellStyle name="Millares 2 2 10" xfId="1890"/>
    <cellStyle name="Millares 2 2 10 2" xfId="1891"/>
    <cellStyle name="Millares 2 2 11" xfId="1892"/>
    <cellStyle name="Millares 2 2 11 2" xfId="1893"/>
    <cellStyle name="Millares 2 2 12" xfId="1894"/>
    <cellStyle name="Millares 2 2 12 2" xfId="1895"/>
    <cellStyle name="Millares 2 2 13" xfId="1896"/>
    <cellStyle name="Millares 2 2 13 2" xfId="1897"/>
    <cellStyle name="Millares 2 2 14" xfId="1898"/>
    <cellStyle name="Millares 2 2 2" xfId="1899"/>
    <cellStyle name="Millares 2 2 2 2" xfId="1900"/>
    <cellStyle name="Millares 2 2 2 2 2" xfId="1901"/>
    <cellStyle name="Millares 2 2 3" xfId="1902"/>
    <cellStyle name="Millares 2 2 3 2" xfId="1903"/>
    <cellStyle name="Millares 2 2 4" xfId="1904"/>
    <cellStyle name="Millares 2 2 4 2" xfId="1905"/>
    <cellStyle name="Millares 2 2 5" xfId="1906"/>
    <cellStyle name="Millares 2 2 5 2" xfId="1907"/>
    <cellStyle name="Millares 2 2 6" xfId="1908"/>
    <cellStyle name="Millares 2 2 6 2" xfId="1909"/>
    <cellStyle name="Millares 2 2 7" xfId="1910"/>
    <cellStyle name="Millares 2 2 7 2" xfId="1911"/>
    <cellStyle name="Millares 2 2 8" xfId="1912"/>
    <cellStyle name="Millares 2 2 8 2" xfId="1913"/>
    <cellStyle name="Millares 2 2 9" xfId="1914"/>
    <cellStyle name="Millares 2 2 9 2" xfId="1915"/>
    <cellStyle name="Millares 2 3" xfId="1916"/>
    <cellStyle name="Millares 2 3 2" xfId="1917"/>
    <cellStyle name="Millares 2 4" xfId="1918"/>
    <cellStyle name="Millares 2 4 2" xfId="1919"/>
    <cellStyle name="Millares 2 5" xfId="1920"/>
    <cellStyle name="Millares 2 5 2" xfId="1921"/>
    <cellStyle name="Millares 2 6" xfId="1922"/>
    <cellStyle name="Millares 2 6 2" xfId="1923"/>
    <cellStyle name="Millares 2 7" xfId="1924"/>
    <cellStyle name="Millares 2 7 2" xfId="1925"/>
    <cellStyle name="Millares 2 8" xfId="1926"/>
    <cellStyle name="Millares 2 8 2" xfId="1927"/>
    <cellStyle name="Millares 2 9" xfId="1928"/>
    <cellStyle name="Millares 2 9 2" xfId="1929"/>
    <cellStyle name="Millares 2 9 2 2" xfId="1930"/>
    <cellStyle name="Millares 2 9 3" xfId="1931"/>
    <cellStyle name="Millares 20" xfId="1932"/>
    <cellStyle name="Millares 21" xfId="1933"/>
    <cellStyle name="Millares 22" xfId="1934"/>
    <cellStyle name="Millares 23" xfId="1935"/>
    <cellStyle name="Millares 24" xfId="1936"/>
    <cellStyle name="Millares 25" xfId="1937"/>
    <cellStyle name="Millares 26" xfId="1938"/>
    <cellStyle name="Millares 27" xfId="1939"/>
    <cellStyle name="Millares 28" xfId="1940"/>
    <cellStyle name="Millares 29" xfId="1941"/>
    <cellStyle name="Millares 3" xfId="1942"/>
    <cellStyle name="Millares 3 2" xfId="1943"/>
    <cellStyle name="Millares 3 2 2" xfId="1944"/>
    <cellStyle name="Millares 3 2 2 2" xfId="1945"/>
    <cellStyle name="Millares 3 2 2 2 2" xfId="1946"/>
    <cellStyle name="Millares 3 2 2 3" xfId="1947"/>
    <cellStyle name="Millares 3 2 2 3 2" xfId="1948"/>
    <cellStyle name="Millares 3 2 2 4" xfId="1949"/>
    <cellStyle name="Millares 3 2 2 4 2" xfId="1950"/>
    <cellStyle name="Millares 3 2 2 5" xfId="1951"/>
    <cellStyle name="Millares 3 2 3" xfId="1952"/>
    <cellStyle name="Millares 3 2 3 2" xfId="1953"/>
    <cellStyle name="Millares 3 2 3 2 2" xfId="1954"/>
    <cellStyle name="Millares 3 2 3 3" xfId="1955"/>
    <cellStyle name="Millares 3 2 3 3 2" xfId="1956"/>
    <cellStyle name="Millares 3 2 3 4" xfId="1957"/>
    <cellStyle name="Millares 3 2 4" xfId="1958"/>
    <cellStyle name="Millares 3 2 4 2" xfId="1959"/>
    <cellStyle name="Millares 3 3" xfId="1960"/>
    <cellStyle name="Millares 3 3 2" xfId="1961"/>
    <cellStyle name="Millares 3 3 2 2" xfId="1962"/>
    <cellStyle name="Millares 3 3 2 2 2" xfId="1963"/>
    <cellStyle name="Millares 3 3 2 3" xfId="1964"/>
    <cellStyle name="Millares 3 3 2 3 2" xfId="1965"/>
    <cellStyle name="Millares 3 3 2 4" xfId="1966"/>
    <cellStyle name="Millares 3 3 3" xfId="1967"/>
    <cellStyle name="Millares 3 3 3 2" xfId="1968"/>
    <cellStyle name="Millares 3 4" xfId="1969"/>
    <cellStyle name="Millares 3 4 2" xfId="1970"/>
    <cellStyle name="Millares 3 4 2 2" xfId="1971"/>
    <cellStyle name="Millares 3 4 3" xfId="1972"/>
    <cellStyle name="Millares 3 5" xfId="1973"/>
    <cellStyle name="Millares 3 5 2" xfId="1974"/>
    <cellStyle name="Millares 3 6" xfId="1975"/>
    <cellStyle name="Millares 3 6 2" xfId="1976"/>
    <cellStyle name="Millares 3 6 2 2" xfId="1977"/>
    <cellStyle name="Millares 3 6 3" xfId="1978"/>
    <cellStyle name="Millares 3 6 3 2" xfId="1979"/>
    <cellStyle name="Millares 3 6 4" xfId="1980"/>
    <cellStyle name="Millares 3 7" xfId="1981"/>
    <cellStyle name="Millares 3 7 2" xfId="1982"/>
    <cellStyle name="Millares 3 8" xfId="1983"/>
    <cellStyle name="Millares 3 8 2" xfId="1984"/>
    <cellStyle name="Millares 3 9" xfId="1985"/>
    <cellStyle name="Millares 30" xfId="1986"/>
    <cellStyle name="Millares 31" xfId="1987"/>
    <cellStyle name="Millares 32" xfId="1988"/>
    <cellStyle name="Millares 33" xfId="1989"/>
    <cellStyle name="Millares 34" xfId="1990"/>
    <cellStyle name="Millares 34 2" xfId="1991"/>
    <cellStyle name="Millares 35" xfId="1992"/>
    <cellStyle name="Millares 35 2" xfId="1993"/>
    <cellStyle name="Millares 36" xfId="1994"/>
    <cellStyle name="Millares 36 2" xfId="1995"/>
    <cellStyle name="Millares 37" xfId="1996"/>
    <cellStyle name="Millares 37 2" xfId="1997"/>
    <cellStyle name="Millares 38" xfId="1998"/>
    <cellStyle name="Millares 38 2" xfId="1999"/>
    <cellStyle name="Millares 39" xfId="2000"/>
    <cellStyle name="Millares 39 2" xfId="2001"/>
    <cellStyle name="Millares 4" xfId="2002"/>
    <cellStyle name="Millares 4 10" xfId="2003"/>
    <cellStyle name="Millares 4 10 2" xfId="2004"/>
    <cellStyle name="Millares 4 11" xfId="2005"/>
    <cellStyle name="Millares 4 11 2" xfId="2006"/>
    <cellStyle name="Millares 4 12" xfId="2007"/>
    <cellStyle name="Millares 4 12 2" xfId="2008"/>
    <cellStyle name="Millares 4 13" xfId="2009"/>
    <cellStyle name="Millares 4 13 2" xfId="2010"/>
    <cellStyle name="Millares 4 2" xfId="2011"/>
    <cellStyle name="Millares 4 2 2" xfId="2012"/>
    <cellStyle name="Millares 4 2 2 2" xfId="2013"/>
    <cellStyle name="Millares 4 2 3" xfId="2014"/>
    <cellStyle name="Millares 4 2 3 2" xfId="2015"/>
    <cellStyle name="Millares 4 2 4" xfId="2016"/>
    <cellStyle name="Millares 4 2 4 2" xfId="2017"/>
    <cellStyle name="Millares 4 2 5" xfId="2018"/>
    <cellStyle name="Millares 4 3" xfId="2019"/>
    <cellStyle name="Millares 4 3 2" xfId="2020"/>
    <cellStyle name="Millares 4 3 2 2" xfId="2021"/>
    <cellStyle name="Millares 4 3 3" xfId="2022"/>
    <cellStyle name="Millares 4 3 3 2" xfId="2023"/>
    <cellStyle name="Millares 4 3 4" xfId="2024"/>
    <cellStyle name="Millares 4 4" xfId="2025"/>
    <cellStyle name="Millares 4 4 2" xfId="2026"/>
    <cellStyle name="Millares 4 5" xfId="2027"/>
    <cellStyle name="Millares 4 5 2" xfId="2028"/>
    <cellStyle name="Millares 4 6" xfId="2029"/>
    <cellStyle name="Millares 4 6 2" xfId="2030"/>
    <cellStyle name="Millares 4 7" xfId="2031"/>
    <cellStyle name="Millares 4 7 2" xfId="2032"/>
    <cellStyle name="Millares 4 8" xfId="2033"/>
    <cellStyle name="Millares 4 8 2" xfId="2034"/>
    <cellStyle name="Millares 4 9" xfId="2035"/>
    <cellStyle name="Millares 4 9 2" xfId="2036"/>
    <cellStyle name="Millares 40" xfId="2037"/>
    <cellStyle name="Millares 40 2" xfId="2038"/>
    <cellStyle name="Millares 41" xfId="2039"/>
    <cellStyle name="Millares 41 2" xfId="2040"/>
    <cellStyle name="Millares 42" xfId="2041"/>
    <cellStyle name="Millares 42 2" xfId="2042"/>
    <cellStyle name="Millares 43" xfId="2043"/>
    <cellStyle name="Millares 43 2" xfId="2044"/>
    <cellStyle name="Millares 44" xfId="2045"/>
    <cellStyle name="Millares 44 2" xfId="2046"/>
    <cellStyle name="Millares 45" xfId="2047"/>
    <cellStyle name="Millares 45 2" xfId="2048"/>
    <cellStyle name="Millares 46" xfId="2049"/>
    <cellStyle name="Millares 46 2" xfId="2050"/>
    <cellStyle name="Millares 47" xfId="2051"/>
    <cellStyle name="Millares 47 2" xfId="2052"/>
    <cellStyle name="Millares 48" xfId="2053"/>
    <cellStyle name="Millares 5" xfId="2054"/>
    <cellStyle name="Millares 5 10" xfId="2055"/>
    <cellStyle name="Millares 5 10 2" xfId="2056"/>
    <cellStyle name="Millares 5 11" xfId="2057"/>
    <cellStyle name="Millares 5 11 2" xfId="2058"/>
    <cellStyle name="Millares 5 12" xfId="2059"/>
    <cellStyle name="Millares 5 12 2" xfId="2060"/>
    <cellStyle name="Millares 5 2" xfId="2061"/>
    <cellStyle name="Millares 5 2 2" xfId="2062"/>
    <cellStyle name="Millares 5 2 2 2" xfId="2063"/>
    <cellStyle name="Millares 5 3" xfId="2064"/>
    <cellStyle name="Millares 5 3 2" xfId="2065"/>
    <cellStyle name="Millares 5 4" xfId="2066"/>
    <cellStyle name="Millares 5 4 2" xfId="2067"/>
    <cellStyle name="Millares 5 5" xfId="2068"/>
    <cellStyle name="Millares 5 5 2" xfId="2069"/>
    <cellStyle name="Millares 5 6" xfId="2070"/>
    <cellStyle name="Millares 5 6 2" xfId="2071"/>
    <cellStyle name="Millares 5 7" xfId="2072"/>
    <cellStyle name="Millares 5 7 2" xfId="2073"/>
    <cellStyle name="Millares 5 8" xfId="2074"/>
    <cellStyle name="Millares 5 8 2" xfId="2075"/>
    <cellStyle name="Millares 5 9" xfId="2076"/>
    <cellStyle name="Millares 5 9 2" xfId="2077"/>
    <cellStyle name="Millares 6" xfId="2078"/>
    <cellStyle name="Millares 6 2" xfId="2079"/>
    <cellStyle name="Millares 6 2 2" xfId="2080"/>
    <cellStyle name="Millares 6 3" xfId="2081"/>
    <cellStyle name="Millares 6 3 2" xfId="2082"/>
    <cellStyle name="Millares 6 4" xfId="2083"/>
    <cellStyle name="Millares 6 4 2" xfId="2084"/>
    <cellStyle name="Millares 6 5" xfId="2085"/>
    <cellStyle name="Millares 7" xfId="2086"/>
    <cellStyle name="Millares 7 2" xfId="2087"/>
    <cellStyle name="Millares 7 2 2" xfId="2088"/>
    <cellStyle name="Millares 7 3" xfId="2089"/>
    <cellStyle name="Millares 7 3 2" xfId="2090"/>
    <cellStyle name="Millares 7 4" xfId="2091"/>
    <cellStyle name="Millares 7 4 2" xfId="2092"/>
    <cellStyle name="Millares 7 5" xfId="2093"/>
    <cellStyle name="Millares 8" xfId="2094"/>
    <cellStyle name="Millares 8 2" xfId="2095"/>
    <cellStyle name="Millares 8 2 2" xfId="2096"/>
    <cellStyle name="Millares 8 3" xfId="2097"/>
    <cellStyle name="Millares 9" xfId="2098"/>
    <cellStyle name="Millares 9 2" xfId="2099"/>
    <cellStyle name="Millares 9 2 2" xfId="2100"/>
    <cellStyle name="Millares 9 3" xfId="2101"/>
    <cellStyle name="Moneda 10" xfId="2102"/>
    <cellStyle name="Moneda 10 2" xfId="2103"/>
    <cellStyle name="Moneda 11" xfId="2104"/>
    <cellStyle name="Moneda 2" xfId="2105"/>
    <cellStyle name="Moneda 2 2" xfId="2106"/>
    <cellStyle name="Moneda 2 2 2" xfId="2107"/>
    <cellStyle name="Moneda 2 2 2 2" xfId="2108"/>
    <cellStyle name="Moneda 2 2 2 2 2" xfId="2109"/>
    <cellStyle name="Moneda 2 2 2 3" xfId="2110"/>
    <cellStyle name="Moneda 2 2 2 3 2" xfId="2111"/>
    <cellStyle name="Moneda 2 2 2 4" xfId="2112"/>
    <cellStyle name="Moneda 2 2 3" xfId="2113"/>
    <cellStyle name="Moneda 2 2 3 2" xfId="2114"/>
    <cellStyle name="Moneda 2 3" xfId="2115"/>
    <cellStyle name="Moneda 2 3 2" xfId="2116"/>
    <cellStyle name="Moneda 2 3 2 2" xfId="2117"/>
    <cellStyle name="Moneda 2 3 3" xfId="2118"/>
    <cellStyle name="Moneda 2 4" xfId="2119"/>
    <cellStyle name="Moneda 2 4 2" xfId="2120"/>
    <cellStyle name="Moneda 2 5" xfId="2121"/>
    <cellStyle name="Moneda 2 5 2" xfId="2122"/>
    <cellStyle name="Moneda 2 5 2 2" xfId="2123"/>
    <cellStyle name="Moneda 2 5 3" xfId="2124"/>
    <cellStyle name="Moneda 2 5 3 2" xfId="2125"/>
    <cellStyle name="Moneda 2 5 4" xfId="2126"/>
    <cellStyle name="Moneda 2 6" xfId="2127"/>
    <cellStyle name="Moneda 2 6 2" xfId="2128"/>
    <cellStyle name="Moneda 2 7" xfId="2129"/>
    <cellStyle name="Moneda 2 7 2" xfId="2130"/>
    <cellStyle name="Moneda 2 8" xfId="2131"/>
    <cellStyle name="Moneda 3" xfId="2132"/>
    <cellStyle name="Moneda 3 2" xfId="2133"/>
    <cellStyle name="Moneda 3 2 2" xfId="2134"/>
    <cellStyle name="Moneda 3 2 2 2" xfId="2135"/>
    <cellStyle name="Moneda 3 2 2 2 2" xfId="2136"/>
    <cellStyle name="Moneda 3 2 2 3" xfId="2137"/>
    <cellStyle name="Moneda 3 2 2 3 2" xfId="2138"/>
    <cellStyle name="Moneda 3 2 2 4" xfId="2139"/>
    <cellStyle name="Moneda 3 2 2 4 2" xfId="2140"/>
    <cellStyle name="Moneda 3 2 2 5" xfId="2141"/>
    <cellStyle name="Moneda 3 2 3" xfId="2142"/>
    <cellStyle name="Moneda 3 2 3 2" xfId="2143"/>
    <cellStyle name="Moneda 3 2 3 2 2" xfId="2144"/>
    <cellStyle name="Moneda 3 2 3 3" xfId="2145"/>
    <cellStyle name="Moneda 3 2 3 3 2" xfId="2146"/>
    <cellStyle name="Moneda 3 2 3 4" xfId="2147"/>
    <cellStyle name="Moneda 3 2 4" xfId="2148"/>
    <cellStyle name="Moneda 3 2 4 2" xfId="2149"/>
    <cellStyle name="Moneda 3 3" xfId="2150"/>
    <cellStyle name="Moneda 3 3 2" xfId="2151"/>
    <cellStyle name="Moneda 3 3 2 2" xfId="2152"/>
    <cellStyle name="Moneda 3 3 2 2 2" xfId="2153"/>
    <cellStyle name="Moneda 3 3 2 3" xfId="2154"/>
    <cellStyle name="Moneda 3 3 2 3 2" xfId="2155"/>
    <cellStyle name="Moneda 3 3 2 4" xfId="2156"/>
    <cellStyle name="Moneda 3 3 3" xfId="2157"/>
    <cellStyle name="Moneda 3 3 3 2" xfId="2158"/>
    <cellStyle name="Moneda 3 4" xfId="2159"/>
    <cellStyle name="Moneda 3 4 2" xfId="2160"/>
    <cellStyle name="Moneda 3 4 2 2" xfId="2161"/>
    <cellStyle name="Moneda 3 4 3" xfId="2162"/>
    <cellStyle name="Moneda 3 5" xfId="2163"/>
    <cellStyle name="Moneda 3 5 2" xfId="2164"/>
    <cellStyle name="Moneda 3 5 2 2" xfId="2165"/>
    <cellStyle name="Moneda 3 5 3" xfId="2166"/>
    <cellStyle name="Moneda 3 5 3 2" xfId="2167"/>
    <cellStyle name="Moneda 3 5 4" xfId="2168"/>
    <cellStyle name="Moneda 3 6" xfId="2169"/>
    <cellStyle name="Moneda 3 6 2" xfId="2170"/>
    <cellStyle name="Moneda 3 7" xfId="2171"/>
    <cellStyle name="Moneda 3 7 2" xfId="2172"/>
    <cellStyle name="Moneda 4" xfId="2173"/>
    <cellStyle name="Moneda 4 2" xfId="2174"/>
    <cellStyle name="Moneda 4 2 2" xfId="2175"/>
    <cellStyle name="Moneda 4 2 2 2" xfId="2176"/>
    <cellStyle name="Moneda 4 2 3" xfId="2177"/>
    <cellStyle name="Moneda 4 2 3 2" xfId="2178"/>
    <cellStyle name="Moneda 4 2 4" xfId="2179"/>
    <cellStyle name="Moneda 4 2 4 2" xfId="2180"/>
    <cellStyle name="Moneda 4 2 5" xfId="2181"/>
    <cellStyle name="Moneda 4 3" xfId="2182"/>
    <cellStyle name="Moneda 4 3 2" xfId="2183"/>
    <cellStyle name="Moneda 4 3 2 2" xfId="2184"/>
    <cellStyle name="Moneda 4 3 3" xfId="2185"/>
    <cellStyle name="Moneda 4 3 3 2" xfId="2186"/>
    <cellStyle name="Moneda 4 3 4" xfId="2187"/>
    <cellStyle name="Moneda 4 4" xfId="2188"/>
    <cellStyle name="Moneda 4 4 2" xfId="2189"/>
    <cellStyle name="Moneda 5" xfId="2190"/>
    <cellStyle name="Moneda 5 2" xfId="2191"/>
    <cellStyle name="Moneda 5 2 2" xfId="2192"/>
    <cellStyle name="Moneda 5 2 2 2" xfId="2193"/>
    <cellStyle name="Moneda 5 2 3" xfId="2194"/>
    <cellStyle name="Moneda 6" xfId="2195"/>
    <cellStyle name="Moneda 6 2" xfId="2196"/>
    <cellStyle name="Moneda 6 2 2" xfId="2197"/>
    <cellStyle name="Moneda 6 3" xfId="2198"/>
    <cellStyle name="Moneda 6 3 2" xfId="2199"/>
    <cellStyle name="Moneda 6 4" xfId="2200"/>
    <cellStyle name="Moneda 6 4 2" xfId="2201"/>
    <cellStyle name="Moneda 6 5" xfId="2202"/>
    <cellStyle name="Moneda 7" xfId="2203"/>
    <cellStyle name="Moneda 7 2" xfId="2204"/>
    <cellStyle name="Moneda 7 2 2" xfId="2205"/>
    <cellStyle name="Moneda 7 3" xfId="2206"/>
    <cellStyle name="Moneda 7 3 2" xfId="2207"/>
    <cellStyle name="Moneda 7 4" xfId="2208"/>
    <cellStyle name="Moneda 7 4 2" xfId="2209"/>
    <cellStyle name="Moneda 7 5" xfId="2210"/>
    <cellStyle name="Moneda 8" xfId="2211"/>
    <cellStyle name="Moneda 8 2" xfId="2212"/>
    <cellStyle name="Moneda 8 2 2" xfId="2213"/>
    <cellStyle name="Moneda 8 3" xfId="2214"/>
    <cellStyle name="Moneda 9" xfId="2215"/>
    <cellStyle name="Moneda 9 2" xfId="2216"/>
    <cellStyle name="Moneda 9 2 2" xfId="2217"/>
    <cellStyle name="Moneda 9 3" xfId="2218"/>
    <cellStyle name="Neutral 2" xfId="2219"/>
    <cellStyle name="Neutral 2 10" xfId="2220"/>
    <cellStyle name="Neutral 2 11" xfId="2221"/>
    <cellStyle name="Neutral 2 12" xfId="2222"/>
    <cellStyle name="Neutral 2 13" xfId="2223"/>
    <cellStyle name="Neutral 2 14" xfId="2224"/>
    <cellStyle name="Neutral 2 2" xfId="2225"/>
    <cellStyle name="Neutral 2 2 2" xfId="2226"/>
    <cellStyle name="Neutral 2 2 2 2" xfId="2227"/>
    <cellStyle name="Neutral 2 3" xfId="2228"/>
    <cellStyle name="Neutral 2 4" xfId="2229"/>
    <cellStyle name="Neutral 2 5" xfId="2230"/>
    <cellStyle name="Neutral 2 6" xfId="2231"/>
    <cellStyle name="Neutral 2 7" xfId="2232"/>
    <cellStyle name="Neutral 2 8" xfId="2233"/>
    <cellStyle name="Neutral 2 9" xfId="2234"/>
    <cellStyle name="Neutral 3" xfId="2235"/>
    <cellStyle name="Neutral 3 10" xfId="2236"/>
    <cellStyle name="Neutral 3 11" xfId="2237"/>
    <cellStyle name="Neutral 3 12" xfId="2238"/>
    <cellStyle name="Neutral 3 13" xfId="2239"/>
    <cellStyle name="Neutral 3 2" xfId="2240"/>
    <cellStyle name="Neutral 3 3" xfId="2241"/>
    <cellStyle name="Neutral 3 4" xfId="2242"/>
    <cellStyle name="Neutral 3 5" xfId="2243"/>
    <cellStyle name="Neutral 3 6" xfId="2244"/>
    <cellStyle name="Neutral 3 7" xfId="2245"/>
    <cellStyle name="Neutral 3 8" xfId="2246"/>
    <cellStyle name="Neutral 3 9" xfId="2247"/>
    <cellStyle name="Neutral 4" xfId="2248"/>
    <cellStyle name="Neutral 4 10" xfId="2249"/>
    <cellStyle name="Neutral 4 11" xfId="2250"/>
    <cellStyle name="Neutral 4 12" xfId="2251"/>
    <cellStyle name="Neutral 4 13" xfId="2252"/>
    <cellStyle name="Neutral 4 2" xfId="2253"/>
    <cellStyle name="Neutral 4 3" xfId="2254"/>
    <cellStyle name="Neutral 4 4" xfId="2255"/>
    <cellStyle name="Neutral 4 5" xfId="2256"/>
    <cellStyle name="Neutral 4 6" xfId="2257"/>
    <cellStyle name="Neutral 4 7" xfId="2258"/>
    <cellStyle name="Neutral 4 8" xfId="2259"/>
    <cellStyle name="Neutral 4 9" xfId="2260"/>
    <cellStyle name="Neutral 5 10" xfId="2261"/>
    <cellStyle name="Neutral 5 11" xfId="2262"/>
    <cellStyle name="Neutral 5 12" xfId="2263"/>
    <cellStyle name="Neutral 5 2" xfId="2264"/>
    <cellStyle name="Neutral 5 3" xfId="2265"/>
    <cellStyle name="Neutral 5 4" xfId="2266"/>
    <cellStyle name="Neutral 5 5" xfId="2267"/>
    <cellStyle name="Neutral 5 6" xfId="2268"/>
    <cellStyle name="Neutral 5 7" xfId="2269"/>
    <cellStyle name="Neutral 5 8" xfId="2270"/>
    <cellStyle name="Neutral 5 9" xfId="2271"/>
    <cellStyle name="Normal" xfId="0" builtinId="0"/>
    <cellStyle name="Normal 10" xfId="2272"/>
    <cellStyle name="Normal 10 2" xfId="2273"/>
    <cellStyle name="Normal 11" xfId="2274"/>
    <cellStyle name="Normal 11 2" xfId="2275"/>
    <cellStyle name="Normal 11 3" xfId="2276"/>
    <cellStyle name="Normal 12" xfId="2277"/>
    <cellStyle name="Normal 12 2" xfId="2278"/>
    <cellStyle name="Normal 13" xfId="2279"/>
    <cellStyle name="Normal 14" xfId="2280"/>
    <cellStyle name="Normal 15" xfId="2281"/>
    <cellStyle name="Normal 16" xfId="2282"/>
    <cellStyle name="Normal 16 2" xfId="2283"/>
    <cellStyle name="Normal 17" xfId="2284"/>
    <cellStyle name="Normal 18" xfId="2285"/>
    <cellStyle name="Normal 19" xfId="2286"/>
    <cellStyle name="Normal 2" xfId="2287"/>
    <cellStyle name="Normal 2 10" xfId="2288"/>
    <cellStyle name="Normal 2 11" xfId="2289"/>
    <cellStyle name="Normal 2 12" xfId="2290"/>
    <cellStyle name="Normal 2 13" xfId="2291"/>
    <cellStyle name="Normal 2 14" xfId="2292"/>
    <cellStyle name="Normal 2 15" xfId="2293"/>
    <cellStyle name="Normal 2 16" xfId="2294"/>
    <cellStyle name="Normal 2 17" xfId="2295"/>
    <cellStyle name="Normal 2 18" xfId="2296"/>
    <cellStyle name="Normal 2 19" xfId="2297"/>
    <cellStyle name="Normal 2 2" xfId="1"/>
    <cellStyle name="Normal 2 2 2" xfId="2298"/>
    <cellStyle name="Normal 2 2 2 2" xfId="2299"/>
    <cellStyle name="Normal 2 2 2 2 2" xfId="2300"/>
    <cellStyle name="Normal 2 2 3" xfId="2301"/>
    <cellStyle name="Normal 2 2 4" xfId="2302"/>
    <cellStyle name="Normal 2 2 5" xfId="2303"/>
    <cellStyle name="Normal 2 2 6" xfId="2304"/>
    <cellStyle name="Normal 2 20" xfId="2305"/>
    <cellStyle name="Normal 2 21" xfId="2306"/>
    <cellStyle name="Normal 2 22" xfId="2307"/>
    <cellStyle name="Normal 2 23" xfId="2308"/>
    <cellStyle name="Normal 2 24" xfId="2309"/>
    <cellStyle name="Normal 2 25" xfId="2310"/>
    <cellStyle name="Normal 2 26" xfId="2311"/>
    <cellStyle name="Normal 2 3" xfId="2312"/>
    <cellStyle name="Normal 2 3 2" xfId="2313"/>
    <cellStyle name="Normal 2 4" xfId="2314"/>
    <cellStyle name="Normal 2 5" xfId="2315"/>
    <cellStyle name="Normal 2 5 10" xfId="2316"/>
    <cellStyle name="Normal 2 5 11" xfId="2317"/>
    <cellStyle name="Normal 2 5 12" xfId="2318"/>
    <cellStyle name="Normal 2 5 13" xfId="2319"/>
    <cellStyle name="Normal 2 5 2" xfId="2320"/>
    <cellStyle name="Normal 2 5 3" xfId="2321"/>
    <cellStyle name="Normal 2 5 4" xfId="2322"/>
    <cellStyle name="Normal 2 5 5" xfId="2323"/>
    <cellStyle name="Normal 2 5 6" xfId="2324"/>
    <cellStyle name="Normal 2 5 7" xfId="2325"/>
    <cellStyle name="Normal 2 5 8" xfId="2326"/>
    <cellStyle name="Normal 2 5 9" xfId="2327"/>
    <cellStyle name="Normal 2 6" xfId="2328"/>
    <cellStyle name="Normal 2 7" xfId="2329"/>
    <cellStyle name="Normal 2 8" xfId="2330"/>
    <cellStyle name="Normal 2 9" xfId="2331"/>
    <cellStyle name="Normal 20" xfId="2332"/>
    <cellStyle name="Normal 21" xfId="2333"/>
    <cellStyle name="Normal 22" xfId="2334"/>
    <cellStyle name="Normal 23" xfId="2335"/>
    <cellStyle name="Normal 24" xfId="2336"/>
    <cellStyle name="Normal 25" xfId="2337"/>
    <cellStyle name="Normal 26" xfId="2338"/>
    <cellStyle name="Normal 27" xfId="2339"/>
    <cellStyle name="Normal 28" xfId="2340"/>
    <cellStyle name="Normal 29" xfId="2341"/>
    <cellStyle name="Normal 3" xfId="2342"/>
    <cellStyle name="Normal 3 2" xfId="2343"/>
    <cellStyle name="Normal 3 2 2" xfId="2344"/>
    <cellStyle name="Normal 3 2 2 2" xfId="2345"/>
    <cellStyle name="Normal 3 2 2 2 2" xfId="2346"/>
    <cellStyle name="Normal 3 3" xfId="2347"/>
    <cellStyle name="Normal 3 3 2" xfId="2348"/>
    <cellStyle name="Normal 3 3 2 2" xfId="2349"/>
    <cellStyle name="Normal 3 4" xfId="2350"/>
    <cellStyle name="Normal 30" xfId="2351"/>
    <cellStyle name="Normal 31" xfId="2352"/>
    <cellStyle name="Normal 31 2" xfId="2353"/>
    <cellStyle name="Normal 32" xfId="2354"/>
    <cellStyle name="Normal 4" xfId="2355"/>
    <cellStyle name="Normal 4 10" xfId="2356"/>
    <cellStyle name="Normal 4 11" xfId="2357"/>
    <cellStyle name="Normal 4 12" xfId="2358"/>
    <cellStyle name="Normal 4 13" xfId="2359"/>
    <cellStyle name="Normal 4 14" xfId="2360"/>
    <cellStyle name="Normal 4 15" xfId="2361"/>
    <cellStyle name="Normal 4 15 2" xfId="2362"/>
    <cellStyle name="Normal 4 2" xfId="2363"/>
    <cellStyle name="Normal 4 2 2" xfId="2364"/>
    <cellStyle name="Normal 4 3" xfId="2365"/>
    <cellStyle name="Normal 4 4" xfId="2366"/>
    <cellStyle name="Normal 4 5" xfId="2367"/>
    <cellStyle name="Normal 4 6" xfId="2368"/>
    <cellStyle name="Normal 4 7" xfId="2369"/>
    <cellStyle name="Normal 4 8" xfId="2370"/>
    <cellStyle name="Normal 4 9" xfId="2371"/>
    <cellStyle name="Normal 5" xfId="2372"/>
    <cellStyle name="Normal 5 10" xfId="2373"/>
    <cellStyle name="Normal 5 11" xfId="2374"/>
    <cellStyle name="Normal 5 12" xfId="2375"/>
    <cellStyle name="Normal 5 13" xfId="2376"/>
    <cellStyle name="Normal 5 14" xfId="2377"/>
    <cellStyle name="Normal 5 2" xfId="2378"/>
    <cellStyle name="Normal 5 2 2" xfId="2379"/>
    <cellStyle name="Normal 5 3" xfId="2380"/>
    <cellStyle name="Normal 5 4" xfId="2381"/>
    <cellStyle name="Normal 5 5" xfId="2382"/>
    <cellStyle name="Normal 5 6" xfId="2383"/>
    <cellStyle name="Normal 5 7" xfId="2384"/>
    <cellStyle name="Normal 5 8" xfId="2385"/>
    <cellStyle name="Normal 5 9" xfId="2386"/>
    <cellStyle name="Normal 6" xfId="2387"/>
    <cellStyle name="Normal 6 2" xfId="2388"/>
    <cellStyle name="Normal 6 2 2" xfId="2389"/>
    <cellStyle name="Normal 7" xfId="2390"/>
    <cellStyle name="Normal 7 2" xfId="2391"/>
    <cellStyle name="Normal 7 3" xfId="2392"/>
    <cellStyle name="Normal 8" xfId="2393"/>
    <cellStyle name="Normal 8 2" xfId="2394"/>
    <cellStyle name="Normal 8 3" xfId="2395"/>
    <cellStyle name="Normal 9" xfId="2396"/>
    <cellStyle name="Normal_OCT-2000" xfId="3"/>
    <cellStyle name="Notas 2" xfId="2397"/>
    <cellStyle name="Notas 2 10" xfId="2398"/>
    <cellStyle name="Notas 2 11" xfId="2399"/>
    <cellStyle name="Notas 2 12" xfId="2400"/>
    <cellStyle name="Notas 2 13" xfId="2401"/>
    <cellStyle name="Notas 2 14" xfId="2402"/>
    <cellStyle name="Notas 2 15" xfId="2403"/>
    <cellStyle name="Notas 2 2" xfId="2404"/>
    <cellStyle name="Notas 2 2 2" xfId="2405"/>
    <cellStyle name="Notas 2 2 2 2" xfId="2406"/>
    <cellStyle name="Notas 2 3" xfId="2407"/>
    <cellStyle name="Notas 2 4" xfId="2408"/>
    <cellStyle name="Notas 2 5" xfId="2409"/>
    <cellStyle name="Notas 2 6" xfId="2410"/>
    <cellStyle name="Notas 2 7" xfId="2411"/>
    <cellStyle name="Notas 2 8" xfId="2412"/>
    <cellStyle name="Notas 2 9" xfId="2413"/>
    <cellStyle name="Notas 3" xfId="2414"/>
    <cellStyle name="Notas 3 10" xfId="2415"/>
    <cellStyle name="Notas 3 11" xfId="2416"/>
    <cellStyle name="Notas 3 12" xfId="2417"/>
    <cellStyle name="Notas 3 13" xfId="2418"/>
    <cellStyle name="Notas 3 14" xfId="2419"/>
    <cellStyle name="Notas 3 2" xfId="2420"/>
    <cellStyle name="Notas 3 3" xfId="2421"/>
    <cellStyle name="Notas 3 4" xfId="2422"/>
    <cellStyle name="Notas 3 5" xfId="2423"/>
    <cellStyle name="Notas 3 6" xfId="2424"/>
    <cellStyle name="Notas 3 7" xfId="2425"/>
    <cellStyle name="Notas 3 8" xfId="2426"/>
    <cellStyle name="Notas 3 9" xfId="2427"/>
    <cellStyle name="Notas 4" xfId="2428"/>
    <cellStyle name="Notas 4 10" xfId="2429"/>
    <cellStyle name="Notas 4 11" xfId="2430"/>
    <cellStyle name="Notas 4 12" xfId="2431"/>
    <cellStyle name="Notas 4 13" xfId="2432"/>
    <cellStyle name="Notas 4 2" xfId="2433"/>
    <cellStyle name="Notas 4 3" xfId="2434"/>
    <cellStyle name="Notas 4 4" xfId="2435"/>
    <cellStyle name="Notas 4 5" xfId="2436"/>
    <cellStyle name="Notas 4 6" xfId="2437"/>
    <cellStyle name="Notas 4 7" xfId="2438"/>
    <cellStyle name="Notas 4 8" xfId="2439"/>
    <cellStyle name="Notas 4 9" xfId="2440"/>
    <cellStyle name="Notas 5 10" xfId="2441"/>
    <cellStyle name="Notas 5 11" xfId="2442"/>
    <cellStyle name="Notas 5 12" xfId="2443"/>
    <cellStyle name="Notas 5 2" xfId="2444"/>
    <cellStyle name="Notas 5 3" xfId="2445"/>
    <cellStyle name="Notas 5 4" xfId="2446"/>
    <cellStyle name="Notas 5 5" xfId="2447"/>
    <cellStyle name="Notas 5 6" xfId="2448"/>
    <cellStyle name="Notas 5 7" xfId="2449"/>
    <cellStyle name="Notas 5 8" xfId="2450"/>
    <cellStyle name="Notas 5 9" xfId="2451"/>
    <cellStyle name="Note 2" xfId="2452"/>
    <cellStyle name="Output 2" xfId="2453"/>
    <cellStyle name="Pared" xfId="2454"/>
    <cellStyle name="Porcentaje 2" xfId="2455"/>
    <cellStyle name="Porcentaje 3" xfId="2456"/>
    <cellStyle name="Porcentual 2" xfId="2457"/>
    <cellStyle name="Porcentual 2 2" xfId="2458"/>
    <cellStyle name="Porcentual 2 3" xfId="2459"/>
    <cellStyle name="Porcentual 2 4" xfId="2460"/>
    <cellStyle name="Porcentual 3" xfId="2461"/>
    <cellStyle name="Porcentual 3 2" xfId="2462"/>
    <cellStyle name="Porcentual 4" xfId="2463"/>
    <cellStyle name="Porcentual 4 2" xfId="2464"/>
    <cellStyle name="Porcentual 5" xfId="2465"/>
    <cellStyle name="Porcentual 5 2" xfId="2466"/>
    <cellStyle name="Porcentual 5 2 2" xfId="2467"/>
    <cellStyle name="Porcentual 5 2 3" xfId="2468"/>
    <cellStyle name="Porcentual 5 2 4" xfId="2469"/>
    <cellStyle name="Porcentual 6" xfId="2470"/>
    <cellStyle name="Porcentual 7" xfId="2471"/>
    <cellStyle name="Porcentual 7 2" xfId="2472"/>
    <cellStyle name="Porcentual 7 3" xfId="2473"/>
    <cellStyle name="Porcentual 7 4" xfId="2474"/>
    <cellStyle name="Salida 2" xfId="2475"/>
    <cellStyle name="Salida 2 10" xfId="2476"/>
    <cellStyle name="Salida 2 11" xfId="2477"/>
    <cellStyle name="Salida 2 12" xfId="2478"/>
    <cellStyle name="Salida 2 13" xfId="2479"/>
    <cellStyle name="Salida 2 14" xfId="2480"/>
    <cellStyle name="Salida 2 2" xfId="2481"/>
    <cellStyle name="Salida 2 2 2" xfId="2482"/>
    <cellStyle name="Salida 2 2 2 2" xfId="2483"/>
    <cellStyle name="Salida 2 2 2 2 2" xfId="2484"/>
    <cellStyle name="Salida 2 2 3" xfId="2485"/>
    <cellStyle name="Salida 2 3" xfId="2486"/>
    <cellStyle name="Salida 2 4" xfId="2487"/>
    <cellStyle name="Salida 2 5" xfId="2488"/>
    <cellStyle name="Salida 2 6" xfId="2489"/>
    <cellStyle name="Salida 2 7" xfId="2490"/>
    <cellStyle name="Salida 2 8" xfId="2491"/>
    <cellStyle name="Salida 2 9" xfId="2492"/>
    <cellStyle name="Salida 3" xfId="2493"/>
    <cellStyle name="Salida 3 10" xfId="2494"/>
    <cellStyle name="Salida 3 11" xfId="2495"/>
    <cellStyle name="Salida 3 12" xfId="2496"/>
    <cellStyle name="Salida 3 13" xfId="2497"/>
    <cellStyle name="Salida 3 2" xfId="2498"/>
    <cellStyle name="Salida 3 3" xfId="2499"/>
    <cellStyle name="Salida 3 4" xfId="2500"/>
    <cellStyle name="Salida 3 5" xfId="2501"/>
    <cellStyle name="Salida 3 6" xfId="2502"/>
    <cellStyle name="Salida 3 7" xfId="2503"/>
    <cellStyle name="Salida 3 8" xfId="2504"/>
    <cellStyle name="Salida 3 9" xfId="2505"/>
    <cellStyle name="Salida 4" xfId="2506"/>
    <cellStyle name="Salida 4 10" xfId="2507"/>
    <cellStyle name="Salida 4 11" xfId="2508"/>
    <cellStyle name="Salida 4 12" xfId="2509"/>
    <cellStyle name="Salida 4 13" xfId="2510"/>
    <cellStyle name="Salida 4 2" xfId="2511"/>
    <cellStyle name="Salida 4 3" xfId="2512"/>
    <cellStyle name="Salida 4 4" xfId="2513"/>
    <cellStyle name="Salida 4 5" xfId="2514"/>
    <cellStyle name="Salida 4 6" xfId="2515"/>
    <cellStyle name="Salida 4 7" xfId="2516"/>
    <cellStyle name="Salida 4 8" xfId="2517"/>
    <cellStyle name="Salida 4 9" xfId="2518"/>
    <cellStyle name="Salida 5 10" xfId="2519"/>
    <cellStyle name="Salida 5 11" xfId="2520"/>
    <cellStyle name="Salida 5 12" xfId="2521"/>
    <cellStyle name="Salida 5 2" xfId="2522"/>
    <cellStyle name="Salida 5 3" xfId="2523"/>
    <cellStyle name="Salida 5 4" xfId="2524"/>
    <cellStyle name="Salida 5 5" xfId="2525"/>
    <cellStyle name="Salida 5 6" xfId="2526"/>
    <cellStyle name="Salida 5 7" xfId="2527"/>
    <cellStyle name="Salida 5 8" xfId="2528"/>
    <cellStyle name="Salida 5 9" xfId="2529"/>
    <cellStyle name="Texto de advertencia 2" xfId="2530"/>
    <cellStyle name="Texto de advertencia 2 10" xfId="2531"/>
    <cellStyle name="Texto de advertencia 2 11" xfId="2532"/>
    <cellStyle name="Texto de advertencia 2 12" xfId="2533"/>
    <cellStyle name="Texto de advertencia 2 13" xfId="2534"/>
    <cellStyle name="Texto de advertencia 2 14" xfId="2535"/>
    <cellStyle name="Texto de advertencia 2 2" xfId="2536"/>
    <cellStyle name="Texto de advertencia 2 2 2" xfId="2537"/>
    <cellStyle name="Texto de advertencia 2 2 2 2" xfId="2538"/>
    <cellStyle name="Texto de advertencia 2 2 2 2 2" xfId="2539"/>
    <cellStyle name="Texto de advertencia 2 2 3" xfId="2540"/>
    <cellStyle name="Texto de advertencia 2 3" xfId="2541"/>
    <cellStyle name="Texto de advertencia 2 4" xfId="2542"/>
    <cellStyle name="Texto de advertencia 2 5" xfId="2543"/>
    <cellStyle name="Texto de advertencia 2 6" xfId="2544"/>
    <cellStyle name="Texto de advertencia 2 7" xfId="2545"/>
    <cellStyle name="Texto de advertencia 2 8" xfId="2546"/>
    <cellStyle name="Texto de advertencia 2 9" xfId="2547"/>
    <cellStyle name="Texto de advertencia 3" xfId="2548"/>
    <cellStyle name="Texto de advertencia 3 10" xfId="2549"/>
    <cellStyle name="Texto de advertencia 3 11" xfId="2550"/>
    <cellStyle name="Texto de advertencia 3 12" xfId="2551"/>
    <cellStyle name="Texto de advertencia 3 13" xfId="2552"/>
    <cellStyle name="Texto de advertencia 3 2" xfId="2553"/>
    <cellStyle name="Texto de advertencia 3 3" xfId="2554"/>
    <cellStyle name="Texto de advertencia 3 4" xfId="2555"/>
    <cellStyle name="Texto de advertencia 3 5" xfId="2556"/>
    <cellStyle name="Texto de advertencia 3 6" xfId="2557"/>
    <cellStyle name="Texto de advertencia 3 7" xfId="2558"/>
    <cellStyle name="Texto de advertencia 3 8" xfId="2559"/>
    <cellStyle name="Texto de advertencia 3 9" xfId="2560"/>
    <cellStyle name="Texto de advertencia 4" xfId="2561"/>
    <cellStyle name="Texto de advertencia 4 10" xfId="2562"/>
    <cellStyle name="Texto de advertencia 4 11" xfId="2563"/>
    <cellStyle name="Texto de advertencia 4 12" xfId="2564"/>
    <cellStyle name="Texto de advertencia 4 13" xfId="2565"/>
    <cellStyle name="Texto de advertencia 4 2" xfId="2566"/>
    <cellStyle name="Texto de advertencia 4 3" xfId="2567"/>
    <cellStyle name="Texto de advertencia 4 4" xfId="2568"/>
    <cellStyle name="Texto de advertencia 4 5" xfId="2569"/>
    <cellStyle name="Texto de advertencia 4 6" xfId="2570"/>
    <cellStyle name="Texto de advertencia 4 7" xfId="2571"/>
    <cellStyle name="Texto de advertencia 4 8" xfId="2572"/>
    <cellStyle name="Texto de advertencia 4 9" xfId="2573"/>
    <cellStyle name="Texto de advertencia 5 10" xfId="2574"/>
    <cellStyle name="Texto de advertencia 5 11" xfId="2575"/>
    <cellStyle name="Texto de advertencia 5 12" xfId="2576"/>
    <cellStyle name="Texto de advertencia 5 2" xfId="2577"/>
    <cellStyle name="Texto de advertencia 5 3" xfId="2578"/>
    <cellStyle name="Texto de advertencia 5 4" xfId="2579"/>
    <cellStyle name="Texto de advertencia 5 5" xfId="2580"/>
    <cellStyle name="Texto de advertencia 5 6" xfId="2581"/>
    <cellStyle name="Texto de advertencia 5 7" xfId="2582"/>
    <cellStyle name="Texto de advertencia 5 8" xfId="2583"/>
    <cellStyle name="Texto de advertencia 5 9" xfId="2584"/>
    <cellStyle name="Texto explicativo 2" xfId="2585"/>
    <cellStyle name="Texto explicativo 2 10" xfId="2586"/>
    <cellStyle name="Texto explicativo 2 11" xfId="2587"/>
    <cellStyle name="Texto explicativo 2 12" xfId="2588"/>
    <cellStyle name="Texto explicativo 2 13" xfId="2589"/>
    <cellStyle name="Texto explicativo 2 14" xfId="2590"/>
    <cellStyle name="Texto explicativo 2 2" xfId="2591"/>
    <cellStyle name="Texto explicativo 2 2 2" xfId="2592"/>
    <cellStyle name="Texto explicativo 2 2 2 2" xfId="2593"/>
    <cellStyle name="Texto explicativo 2 2 2 2 2" xfId="2594"/>
    <cellStyle name="Texto explicativo 2 2 3" xfId="2595"/>
    <cellStyle name="Texto explicativo 2 3" xfId="2596"/>
    <cellStyle name="Texto explicativo 2 4" xfId="2597"/>
    <cellStyle name="Texto explicativo 2 5" xfId="2598"/>
    <cellStyle name="Texto explicativo 2 6" xfId="2599"/>
    <cellStyle name="Texto explicativo 2 7" xfId="2600"/>
    <cellStyle name="Texto explicativo 2 8" xfId="2601"/>
    <cellStyle name="Texto explicativo 2 9" xfId="2602"/>
    <cellStyle name="Texto explicativo 3" xfId="2603"/>
    <cellStyle name="Texto explicativo 3 10" xfId="2604"/>
    <cellStyle name="Texto explicativo 3 11" xfId="2605"/>
    <cellStyle name="Texto explicativo 3 12" xfId="2606"/>
    <cellStyle name="Texto explicativo 3 13" xfId="2607"/>
    <cellStyle name="Texto explicativo 3 2" xfId="2608"/>
    <cellStyle name="Texto explicativo 3 3" xfId="2609"/>
    <cellStyle name="Texto explicativo 3 4" xfId="2610"/>
    <cellStyle name="Texto explicativo 3 5" xfId="2611"/>
    <cellStyle name="Texto explicativo 3 6" xfId="2612"/>
    <cellStyle name="Texto explicativo 3 7" xfId="2613"/>
    <cellStyle name="Texto explicativo 3 8" xfId="2614"/>
    <cellStyle name="Texto explicativo 3 9" xfId="2615"/>
    <cellStyle name="Texto explicativo 4" xfId="2616"/>
    <cellStyle name="Texto explicativo 4 10" xfId="2617"/>
    <cellStyle name="Texto explicativo 4 11" xfId="2618"/>
    <cellStyle name="Texto explicativo 4 12" xfId="2619"/>
    <cellStyle name="Texto explicativo 4 13" xfId="2620"/>
    <cellStyle name="Texto explicativo 4 2" xfId="2621"/>
    <cellStyle name="Texto explicativo 4 3" xfId="2622"/>
    <cellStyle name="Texto explicativo 4 4" xfId="2623"/>
    <cellStyle name="Texto explicativo 4 5" xfId="2624"/>
    <cellStyle name="Texto explicativo 4 6" xfId="2625"/>
    <cellStyle name="Texto explicativo 4 7" xfId="2626"/>
    <cellStyle name="Texto explicativo 4 8" xfId="2627"/>
    <cellStyle name="Texto explicativo 4 9" xfId="2628"/>
    <cellStyle name="Texto explicativo 5 10" xfId="2629"/>
    <cellStyle name="Texto explicativo 5 11" xfId="2630"/>
    <cellStyle name="Texto explicativo 5 12" xfId="2631"/>
    <cellStyle name="Texto explicativo 5 2" xfId="2632"/>
    <cellStyle name="Texto explicativo 5 3" xfId="2633"/>
    <cellStyle name="Texto explicativo 5 4" xfId="2634"/>
    <cellStyle name="Texto explicativo 5 5" xfId="2635"/>
    <cellStyle name="Texto explicativo 5 6" xfId="2636"/>
    <cellStyle name="Texto explicativo 5 7" xfId="2637"/>
    <cellStyle name="Texto explicativo 5 8" xfId="2638"/>
    <cellStyle name="Texto explicativo 5 9" xfId="2639"/>
    <cellStyle name="Title 2" xfId="2640"/>
    <cellStyle name="Título 1 2" xfId="2641"/>
    <cellStyle name="Título 1 2 10" xfId="2642"/>
    <cellStyle name="Título 1 2 11" xfId="2643"/>
    <cellStyle name="Título 1 2 12" xfId="2644"/>
    <cellStyle name="Título 1 2 13" xfId="2645"/>
    <cellStyle name="Título 1 2 14" xfId="2646"/>
    <cellStyle name="Título 1 2 2" xfId="2647"/>
    <cellStyle name="Título 1 2 2 2" xfId="2648"/>
    <cellStyle name="Título 1 2 2 2 2" xfId="2649"/>
    <cellStyle name="Título 1 2 2 2 2 2" xfId="2650"/>
    <cellStyle name="Título 1 2 2 3" xfId="2651"/>
    <cellStyle name="Título 1 2 3" xfId="2652"/>
    <cellStyle name="Título 1 2 4" xfId="2653"/>
    <cellStyle name="Título 1 2 5" xfId="2654"/>
    <cellStyle name="Título 1 2 6" xfId="2655"/>
    <cellStyle name="Título 1 2 7" xfId="2656"/>
    <cellStyle name="Título 1 2 8" xfId="2657"/>
    <cellStyle name="Título 1 2 9" xfId="2658"/>
    <cellStyle name="Título 1 3" xfId="2659"/>
    <cellStyle name="Título 1 3 10" xfId="2660"/>
    <cellStyle name="Título 1 3 11" xfId="2661"/>
    <cellStyle name="Título 1 3 12" xfId="2662"/>
    <cellStyle name="Título 1 3 13" xfId="2663"/>
    <cellStyle name="Título 1 3 2" xfId="2664"/>
    <cellStyle name="Título 1 3 3" xfId="2665"/>
    <cellStyle name="Título 1 3 4" xfId="2666"/>
    <cellStyle name="Título 1 3 5" xfId="2667"/>
    <cellStyle name="Título 1 3 6" xfId="2668"/>
    <cellStyle name="Título 1 3 7" xfId="2669"/>
    <cellStyle name="Título 1 3 8" xfId="2670"/>
    <cellStyle name="Título 1 3 9" xfId="2671"/>
    <cellStyle name="Título 1 4" xfId="2672"/>
    <cellStyle name="Título 1 4 10" xfId="2673"/>
    <cellStyle name="Título 1 4 11" xfId="2674"/>
    <cellStyle name="Título 1 4 12" xfId="2675"/>
    <cellStyle name="Título 1 4 13" xfId="2676"/>
    <cellStyle name="Título 1 4 2" xfId="2677"/>
    <cellStyle name="Título 1 4 3" xfId="2678"/>
    <cellStyle name="Título 1 4 4" xfId="2679"/>
    <cellStyle name="Título 1 4 5" xfId="2680"/>
    <cellStyle name="Título 1 4 6" xfId="2681"/>
    <cellStyle name="Título 1 4 7" xfId="2682"/>
    <cellStyle name="Título 1 4 8" xfId="2683"/>
    <cellStyle name="Título 1 4 9" xfId="2684"/>
    <cellStyle name="Título 1 5 10" xfId="2685"/>
    <cellStyle name="Título 1 5 11" xfId="2686"/>
    <cellStyle name="Título 1 5 12" xfId="2687"/>
    <cellStyle name="Título 1 5 2" xfId="2688"/>
    <cellStyle name="Título 1 5 3" xfId="2689"/>
    <cellStyle name="Título 1 5 4" xfId="2690"/>
    <cellStyle name="Título 1 5 5" xfId="2691"/>
    <cellStyle name="Título 1 5 6" xfId="2692"/>
    <cellStyle name="Título 1 5 7" xfId="2693"/>
    <cellStyle name="Título 1 5 8" xfId="2694"/>
    <cellStyle name="Título 1 5 9" xfId="2695"/>
    <cellStyle name="Título 2 2" xfId="2696"/>
    <cellStyle name="Título 2 2 10" xfId="2697"/>
    <cellStyle name="Título 2 2 11" xfId="2698"/>
    <cellStyle name="Título 2 2 12" xfId="2699"/>
    <cellStyle name="Título 2 2 13" xfId="2700"/>
    <cellStyle name="Título 2 2 14" xfId="2701"/>
    <cellStyle name="Título 2 2 2" xfId="2702"/>
    <cellStyle name="Título 2 2 2 2" xfId="2703"/>
    <cellStyle name="Título 2 2 2 2 2" xfId="2704"/>
    <cellStyle name="Título 2 2 2 2 2 2" xfId="2705"/>
    <cellStyle name="Título 2 2 2 3" xfId="2706"/>
    <cellStyle name="Título 2 2 3" xfId="2707"/>
    <cellStyle name="Título 2 2 4" xfId="2708"/>
    <cellStyle name="Título 2 2 5" xfId="2709"/>
    <cellStyle name="Título 2 2 6" xfId="2710"/>
    <cellStyle name="Título 2 2 7" xfId="2711"/>
    <cellStyle name="Título 2 2 8" xfId="2712"/>
    <cellStyle name="Título 2 2 9" xfId="2713"/>
    <cellStyle name="Título 2 3" xfId="2714"/>
    <cellStyle name="Título 2 3 10" xfId="2715"/>
    <cellStyle name="Título 2 3 11" xfId="2716"/>
    <cellStyle name="Título 2 3 12" xfId="2717"/>
    <cellStyle name="Título 2 3 13" xfId="2718"/>
    <cellStyle name="Título 2 3 2" xfId="2719"/>
    <cellStyle name="Título 2 3 3" xfId="2720"/>
    <cellStyle name="Título 2 3 4" xfId="2721"/>
    <cellStyle name="Título 2 3 5" xfId="2722"/>
    <cellStyle name="Título 2 3 6" xfId="2723"/>
    <cellStyle name="Título 2 3 7" xfId="2724"/>
    <cellStyle name="Título 2 3 8" xfId="2725"/>
    <cellStyle name="Título 2 3 9" xfId="2726"/>
    <cellStyle name="Título 2 4" xfId="2727"/>
    <cellStyle name="Título 2 4 10" xfId="2728"/>
    <cellStyle name="Título 2 4 11" xfId="2729"/>
    <cellStyle name="Título 2 4 12" xfId="2730"/>
    <cellStyle name="Título 2 4 13" xfId="2731"/>
    <cellStyle name="Título 2 4 2" xfId="2732"/>
    <cellStyle name="Título 2 4 3" xfId="2733"/>
    <cellStyle name="Título 2 4 4" xfId="2734"/>
    <cellStyle name="Título 2 4 5" xfId="2735"/>
    <cellStyle name="Título 2 4 6" xfId="2736"/>
    <cellStyle name="Título 2 4 7" xfId="2737"/>
    <cellStyle name="Título 2 4 8" xfId="2738"/>
    <cellStyle name="Título 2 4 9" xfId="2739"/>
    <cellStyle name="Título 2 5 10" xfId="2740"/>
    <cellStyle name="Título 2 5 11" xfId="2741"/>
    <cellStyle name="Título 2 5 12" xfId="2742"/>
    <cellStyle name="Título 2 5 2" xfId="2743"/>
    <cellStyle name="Título 2 5 3" xfId="2744"/>
    <cellStyle name="Título 2 5 4" xfId="2745"/>
    <cellStyle name="Título 2 5 5" xfId="2746"/>
    <cellStyle name="Título 2 5 6" xfId="2747"/>
    <cellStyle name="Título 2 5 7" xfId="2748"/>
    <cellStyle name="Título 2 5 8" xfId="2749"/>
    <cellStyle name="Título 2 5 9" xfId="2750"/>
    <cellStyle name="Título 3 2" xfId="2751"/>
    <cellStyle name="Título 3 2 10" xfId="2752"/>
    <cellStyle name="Título 3 2 11" xfId="2753"/>
    <cellStyle name="Título 3 2 12" xfId="2754"/>
    <cellStyle name="Título 3 2 13" xfId="2755"/>
    <cellStyle name="Título 3 2 14" xfId="2756"/>
    <cellStyle name="Título 3 2 2" xfId="2757"/>
    <cellStyle name="Título 3 2 2 2" xfId="2758"/>
    <cellStyle name="Título 3 2 2 2 2" xfId="2759"/>
    <cellStyle name="Título 3 2 2 2 2 2" xfId="2760"/>
    <cellStyle name="Título 3 2 2 3" xfId="2761"/>
    <cellStyle name="Título 3 2 3" xfId="2762"/>
    <cellStyle name="Título 3 2 4" xfId="2763"/>
    <cellStyle name="Título 3 2 5" xfId="2764"/>
    <cellStyle name="Título 3 2 6" xfId="2765"/>
    <cellStyle name="Título 3 2 7" xfId="2766"/>
    <cellStyle name="Título 3 2 8" xfId="2767"/>
    <cellStyle name="Título 3 2 9" xfId="2768"/>
    <cellStyle name="Título 3 3" xfId="2769"/>
    <cellStyle name="Título 3 3 10" xfId="2770"/>
    <cellStyle name="Título 3 3 11" xfId="2771"/>
    <cellStyle name="Título 3 3 12" xfId="2772"/>
    <cellStyle name="Título 3 3 13" xfId="2773"/>
    <cellStyle name="Título 3 3 2" xfId="2774"/>
    <cellStyle name="Título 3 3 3" xfId="2775"/>
    <cellStyle name="Título 3 3 4" xfId="2776"/>
    <cellStyle name="Título 3 3 5" xfId="2777"/>
    <cellStyle name="Título 3 3 6" xfId="2778"/>
    <cellStyle name="Título 3 3 7" xfId="2779"/>
    <cellStyle name="Título 3 3 8" xfId="2780"/>
    <cellStyle name="Título 3 3 9" xfId="2781"/>
    <cellStyle name="Título 3 4" xfId="2782"/>
    <cellStyle name="Título 3 4 10" xfId="2783"/>
    <cellStyle name="Título 3 4 11" xfId="2784"/>
    <cellStyle name="Título 3 4 12" xfId="2785"/>
    <cellStyle name="Título 3 4 13" xfId="2786"/>
    <cellStyle name="Título 3 4 2" xfId="2787"/>
    <cellStyle name="Título 3 4 3" xfId="2788"/>
    <cellStyle name="Título 3 4 4" xfId="2789"/>
    <cellStyle name="Título 3 4 5" xfId="2790"/>
    <cellStyle name="Título 3 4 6" xfId="2791"/>
    <cellStyle name="Título 3 4 7" xfId="2792"/>
    <cellStyle name="Título 3 4 8" xfId="2793"/>
    <cellStyle name="Título 3 4 9" xfId="2794"/>
    <cellStyle name="Título 3 5 10" xfId="2795"/>
    <cellStyle name="Título 3 5 11" xfId="2796"/>
    <cellStyle name="Título 3 5 12" xfId="2797"/>
    <cellStyle name="Título 3 5 2" xfId="2798"/>
    <cellStyle name="Título 3 5 3" xfId="2799"/>
    <cellStyle name="Título 3 5 4" xfId="2800"/>
    <cellStyle name="Título 3 5 5" xfId="2801"/>
    <cellStyle name="Título 3 5 6" xfId="2802"/>
    <cellStyle name="Título 3 5 7" xfId="2803"/>
    <cellStyle name="Título 3 5 8" xfId="2804"/>
    <cellStyle name="Título 3 5 9" xfId="2805"/>
    <cellStyle name="Título 4" xfId="2806"/>
    <cellStyle name="Título 4 10" xfId="2807"/>
    <cellStyle name="Título 4 11" xfId="2808"/>
    <cellStyle name="Título 4 12" xfId="2809"/>
    <cellStyle name="Título 4 13" xfId="2810"/>
    <cellStyle name="Título 4 2" xfId="2811"/>
    <cellStyle name="Título 4 3" xfId="2812"/>
    <cellStyle name="Título 4 4" xfId="2813"/>
    <cellStyle name="Título 4 5" xfId="2814"/>
    <cellStyle name="Título 4 6" xfId="2815"/>
    <cellStyle name="Título 4 7" xfId="2816"/>
    <cellStyle name="Título 4 8" xfId="2817"/>
    <cellStyle name="Título 4 9" xfId="2818"/>
    <cellStyle name="Título 5" xfId="2819"/>
    <cellStyle name="Título 5 10" xfId="2820"/>
    <cellStyle name="Título 5 11" xfId="2821"/>
    <cellStyle name="Título 5 12" xfId="2822"/>
    <cellStyle name="Título 5 13" xfId="2823"/>
    <cellStyle name="Título 5 2" xfId="2824"/>
    <cellStyle name="Título 5 3" xfId="2825"/>
    <cellStyle name="Título 5 4" xfId="2826"/>
    <cellStyle name="Título 5 5" xfId="2827"/>
    <cellStyle name="Título 5 6" xfId="2828"/>
    <cellStyle name="Título 5 7" xfId="2829"/>
    <cellStyle name="Título 5 8" xfId="2830"/>
    <cellStyle name="Título 5 9" xfId="2831"/>
    <cellStyle name="Título 6 10" xfId="2832"/>
    <cellStyle name="Título 6 11" xfId="2833"/>
    <cellStyle name="Título 6 12" xfId="2834"/>
    <cellStyle name="Título 6 13" xfId="2835"/>
    <cellStyle name="Título 6 2" xfId="2836"/>
    <cellStyle name="Título 6 3" xfId="2837"/>
    <cellStyle name="Título 6 4" xfId="2838"/>
    <cellStyle name="Título 6 5" xfId="2839"/>
    <cellStyle name="Título 6 6" xfId="2840"/>
    <cellStyle name="Título 6 7" xfId="2841"/>
    <cellStyle name="Título 6 8" xfId="2842"/>
    <cellStyle name="Título 6 9" xfId="2843"/>
    <cellStyle name="Título 7 10" xfId="2844"/>
    <cellStyle name="Título 7 11" xfId="2845"/>
    <cellStyle name="Título 7 12" xfId="2846"/>
    <cellStyle name="Título 7 2" xfId="2847"/>
    <cellStyle name="Título 7 3" xfId="2848"/>
    <cellStyle name="Título 7 4" xfId="2849"/>
    <cellStyle name="Título 7 5" xfId="2850"/>
    <cellStyle name="Título 7 6" xfId="2851"/>
    <cellStyle name="Título 7 7" xfId="2852"/>
    <cellStyle name="Título 7 8" xfId="2853"/>
    <cellStyle name="Título 7 9" xfId="2854"/>
    <cellStyle name="Total 2" xfId="2855"/>
    <cellStyle name="Total 2 10" xfId="2856"/>
    <cellStyle name="Total 2 11" xfId="2857"/>
    <cellStyle name="Total 2 12" xfId="2858"/>
    <cellStyle name="Total 2 13" xfId="2859"/>
    <cellStyle name="Total 2 14" xfId="2860"/>
    <cellStyle name="Total 2 2" xfId="2861"/>
    <cellStyle name="Total 2 2 2" xfId="2862"/>
    <cellStyle name="Total 2 2 2 2" xfId="2863"/>
    <cellStyle name="Total 2 2 2 2 2" xfId="2864"/>
    <cellStyle name="Total 2 2 3" xfId="2865"/>
    <cellStyle name="Total 2 3" xfId="2866"/>
    <cellStyle name="Total 2 4" xfId="2867"/>
    <cellStyle name="Total 2 5" xfId="2868"/>
    <cellStyle name="Total 2 6" xfId="2869"/>
    <cellStyle name="Total 2 7" xfId="2870"/>
    <cellStyle name="Total 2 8" xfId="2871"/>
    <cellStyle name="Total 2 9" xfId="2872"/>
    <cellStyle name="Total 3" xfId="2873"/>
    <cellStyle name="Total 3 10" xfId="2874"/>
    <cellStyle name="Total 3 11" xfId="2875"/>
    <cellStyle name="Total 3 12" xfId="2876"/>
    <cellStyle name="Total 3 13" xfId="2877"/>
    <cellStyle name="Total 3 2" xfId="2878"/>
    <cellStyle name="Total 3 3" xfId="2879"/>
    <cellStyle name="Total 3 4" xfId="2880"/>
    <cellStyle name="Total 3 5" xfId="2881"/>
    <cellStyle name="Total 3 6" xfId="2882"/>
    <cellStyle name="Total 3 7" xfId="2883"/>
    <cellStyle name="Total 3 8" xfId="2884"/>
    <cellStyle name="Total 3 9" xfId="2885"/>
    <cellStyle name="Total 4" xfId="2886"/>
    <cellStyle name="Total 4 10" xfId="2887"/>
    <cellStyle name="Total 4 11" xfId="2888"/>
    <cellStyle name="Total 4 12" xfId="2889"/>
    <cellStyle name="Total 4 13" xfId="2890"/>
    <cellStyle name="Total 4 2" xfId="2891"/>
    <cellStyle name="Total 4 3" xfId="2892"/>
    <cellStyle name="Total 4 4" xfId="2893"/>
    <cellStyle name="Total 4 5" xfId="2894"/>
    <cellStyle name="Total 4 6" xfId="2895"/>
    <cellStyle name="Total 4 7" xfId="2896"/>
    <cellStyle name="Total 4 8" xfId="2897"/>
    <cellStyle name="Total 4 9" xfId="2898"/>
    <cellStyle name="Total 5 10" xfId="2899"/>
    <cellStyle name="Total 5 11" xfId="2900"/>
    <cellStyle name="Total 5 12" xfId="2901"/>
    <cellStyle name="Total 5 2" xfId="2902"/>
    <cellStyle name="Total 5 3" xfId="2903"/>
    <cellStyle name="Total 5 4" xfId="2904"/>
    <cellStyle name="Total 5 5" xfId="2905"/>
    <cellStyle name="Total 5 6" xfId="2906"/>
    <cellStyle name="Total 5 7" xfId="2907"/>
    <cellStyle name="Total 5 8" xfId="2908"/>
    <cellStyle name="Total 5 9" xfId="2909"/>
    <cellStyle name="Viga" xfId="2910"/>
    <cellStyle name="Warning Text 2" xfId="29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1962150</xdr:colOff>
      <xdr:row>273</xdr:row>
      <xdr:rowOff>95250</xdr:rowOff>
    </xdr:from>
    <xdr:ext cx="3095625" cy="251479"/>
    <xdr:sp macro="" textlink="">
      <xdr:nvSpPr>
        <xdr:cNvPr id="2" name="7 CuadroTexto"/>
        <xdr:cNvSpPr txBox="1"/>
      </xdr:nvSpPr>
      <xdr:spPr>
        <a:xfrm>
          <a:off x="3905250" y="42881550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7</xdr:col>
      <xdr:colOff>221240</xdr:colOff>
      <xdr:row>273</xdr:row>
      <xdr:rowOff>95250</xdr:rowOff>
    </xdr:from>
    <xdr:ext cx="3095625" cy="251479"/>
    <xdr:sp macro="" textlink="">
      <xdr:nvSpPr>
        <xdr:cNvPr id="3" name="7 CuadroTexto"/>
        <xdr:cNvSpPr txBox="1"/>
      </xdr:nvSpPr>
      <xdr:spPr>
        <a:xfrm>
          <a:off x="10927340" y="42881550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1\DEUDA%20Y%20CUENTA%20PUBLICA\C.P.%20MARGARITA%20CABALLERO\ESTADOS%20FINANCIEROS%202021\CUARTO%20TRIMESTRE\ESTADOS%20FINANCIEROS%20PARA%20PUBLICAR\Estados%20Financieros%20a%20Diciembre%20PTE%20UN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"/>
      <sheetName val="Edo Cambios situac Finan"/>
      <sheetName val="Estado de Flujos de Efectivo "/>
      <sheetName val="Estado Analitico Activo"/>
      <sheetName val="Edo Analit de Deuda y Otros Pas"/>
      <sheetName val="pasivos contingentes  dic"/>
      <sheetName val="Portada de presupuestaria "/>
      <sheetName val="EDO ANALITICO ING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Endeudamiento  dic"/>
      <sheetName val="intereses de la deuda  dic"/>
      <sheetName val="Indicadores Postura Fisc  dic"/>
      <sheetName val="Portada de programatica"/>
      <sheetName val="Gtos Categoria Programatica"/>
      <sheetName val="Programas y Proy de Inv dic"/>
      <sheetName val="Portada de Anexos"/>
      <sheetName val="Edo Analit Ingr Calenda dic ok"/>
      <sheetName val="LDF- SITUCACION FINANC"/>
      <sheetName val="LDF Analit Deuda Publ correcc"/>
      <sheetName val="LDF Analit Obligaciones  dic"/>
      <sheetName val="Balance Presup DIC OK"/>
      <sheetName val="LDFAnalítico de Ingresos Deta"/>
      <sheetName val="LDFAnalitico Egresos COG De (2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2"/>
  <sheetViews>
    <sheetView showGridLines="0" tabSelected="1" topLeftCell="A259" zoomScaleNormal="100" workbookViewId="0">
      <selection activeCell="E279" sqref="E279"/>
    </sheetView>
  </sheetViews>
  <sheetFormatPr baseColWidth="10" defaultColWidth="11.42578125" defaultRowHeight="12" customHeight="1" x14ac:dyDescent="0.25"/>
  <cols>
    <col min="1" max="1" width="13.85546875" style="114" customWidth="1"/>
    <col min="2" max="2" width="15.28515625" customWidth="1"/>
    <col min="3" max="3" width="73.7109375" customWidth="1"/>
    <col min="4" max="10" width="14.42578125" bestFit="1" customWidth="1"/>
    <col min="11" max="11" width="14.42578125" style="114" bestFit="1" customWidth="1"/>
    <col min="12" max="14" width="14.42578125" bestFit="1" customWidth="1"/>
    <col min="15" max="15" width="14.7109375" customWidth="1"/>
    <col min="16" max="16" width="17.28515625" bestFit="1" customWidth="1"/>
    <col min="17" max="17" width="14.42578125" style="114" bestFit="1" customWidth="1"/>
    <col min="18" max="18" width="0" style="114" hidden="1" customWidth="1"/>
    <col min="19" max="19" width="15.85546875" style="114" bestFit="1" customWidth="1"/>
    <col min="20" max="38" width="11.42578125" style="114"/>
  </cols>
  <sheetData>
    <row r="1" spans="1:38" s="6" customFormat="1" ht="25.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15" customFormat="1" ht="5.0999999999999996" customHeight="1" x14ac:dyDescent="0.2">
      <c r="A2" s="7"/>
      <c r="B2" s="8"/>
      <c r="C2" s="9"/>
      <c r="D2" s="10"/>
      <c r="E2" s="11"/>
      <c r="F2" s="11"/>
      <c r="G2" s="11"/>
      <c r="H2" s="11"/>
      <c r="I2" s="11"/>
      <c r="J2" s="11"/>
      <c r="K2" s="12"/>
      <c r="L2" s="11"/>
      <c r="M2" s="11"/>
      <c r="N2" s="11"/>
      <c r="O2" s="11"/>
      <c r="P2" s="13"/>
      <c r="Q2" s="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s="23" customFormat="1" ht="15.75" customHeight="1" x14ac:dyDescent="0.2">
      <c r="A3" s="16"/>
      <c r="B3" s="16"/>
      <c r="C3" s="17" t="s">
        <v>16</v>
      </c>
      <c r="D3" s="18">
        <f t="shared" ref="D3:F3" si="0">D4+D7+D9+D12+D14+D19</f>
        <v>565932783</v>
      </c>
      <c r="E3" s="19">
        <f t="shared" si="0"/>
        <v>418080676</v>
      </c>
      <c r="F3" s="19">
        <f t="shared" si="0"/>
        <v>368559610</v>
      </c>
      <c r="G3" s="19">
        <f>G4+G7+G9+G12+G14+G19</f>
        <v>431093504</v>
      </c>
      <c r="H3" s="19">
        <f t="shared" ref="H3:K3" si="1">H4+H7+H9+H12+H14+H19</f>
        <v>372772522</v>
      </c>
      <c r="I3" s="19">
        <f t="shared" si="1"/>
        <v>424736805</v>
      </c>
      <c r="J3" s="19">
        <f t="shared" si="1"/>
        <v>393625936</v>
      </c>
      <c r="K3" s="19">
        <f t="shared" si="1"/>
        <v>414913163</v>
      </c>
      <c r="L3" s="19">
        <f>L4+L7+L9+L12+L14+L19</f>
        <v>401264686</v>
      </c>
      <c r="M3" s="19">
        <f t="shared" ref="M3:O3" si="2">M4+M7+M9+M12+M14+M19</f>
        <v>401936719</v>
      </c>
      <c r="N3" s="19">
        <f t="shared" si="2"/>
        <v>405526676</v>
      </c>
      <c r="O3" s="19">
        <f t="shared" si="2"/>
        <v>427318008</v>
      </c>
      <c r="P3" s="20">
        <f>SUM(D3:O3)</f>
        <v>5025761088</v>
      </c>
      <c r="Q3" s="2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s="30" customFormat="1" ht="12" customHeight="1" x14ac:dyDescent="0.2">
      <c r="A4" s="24"/>
      <c r="B4" s="24"/>
      <c r="C4" s="25" t="s">
        <v>17</v>
      </c>
      <c r="D4" s="26">
        <f t="shared" ref="D4:O4" si="3">SUM(D5:D6)</f>
        <v>23973341</v>
      </c>
      <c r="E4" s="27">
        <f t="shared" si="3"/>
        <v>19952745</v>
      </c>
      <c r="F4" s="27">
        <f t="shared" si="3"/>
        <v>24112548</v>
      </c>
      <c r="G4" s="27">
        <f t="shared" si="3"/>
        <v>26372178</v>
      </c>
      <c r="H4" s="27">
        <f t="shared" si="3"/>
        <v>25417417</v>
      </c>
      <c r="I4" s="27">
        <f t="shared" si="3"/>
        <v>28334732</v>
      </c>
      <c r="J4" s="27">
        <f t="shared" si="3"/>
        <v>28525300</v>
      </c>
      <c r="K4" s="27">
        <f t="shared" si="3"/>
        <v>28112757</v>
      </c>
      <c r="L4" s="27">
        <f t="shared" si="3"/>
        <v>29227623</v>
      </c>
      <c r="M4" s="27">
        <f t="shared" si="3"/>
        <v>30249335</v>
      </c>
      <c r="N4" s="27">
        <f t="shared" si="3"/>
        <v>27730310</v>
      </c>
      <c r="O4" s="27">
        <f t="shared" si="3"/>
        <v>26133655</v>
      </c>
      <c r="P4" s="20">
        <f t="shared" ref="P4:P67" si="4">SUM(D4:O4)</f>
        <v>318141941</v>
      </c>
      <c r="Q4" s="28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s="37" customFormat="1" ht="12" customHeight="1" x14ac:dyDescent="0.2">
      <c r="A5" s="31" t="s">
        <v>18</v>
      </c>
      <c r="B5" s="31" t="s">
        <v>19</v>
      </c>
      <c r="C5" s="32" t="s">
        <v>20</v>
      </c>
      <c r="D5" s="33">
        <v>2463232</v>
      </c>
      <c r="E5" s="34">
        <v>2236834</v>
      </c>
      <c r="F5" s="34">
        <v>2329492</v>
      </c>
      <c r="G5" s="34">
        <v>2686431</v>
      </c>
      <c r="H5" s="35">
        <v>2500289</v>
      </c>
      <c r="I5" s="35">
        <v>2749192</v>
      </c>
      <c r="J5" s="35">
        <v>3257344</v>
      </c>
      <c r="K5" s="35">
        <v>2791278</v>
      </c>
      <c r="L5" s="35">
        <v>2931868</v>
      </c>
      <c r="M5" s="35">
        <v>2718981</v>
      </c>
      <c r="N5" s="35">
        <v>2694643</v>
      </c>
      <c r="O5" s="35">
        <v>3024593</v>
      </c>
      <c r="P5" s="36">
        <f t="shared" si="4"/>
        <v>32384177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s="37" customFormat="1" ht="12" customHeight="1" x14ac:dyDescent="0.2">
      <c r="A6" s="31" t="s">
        <v>18</v>
      </c>
      <c r="B6" s="31" t="s">
        <v>21</v>
      </c>
      <c r="C6" s="32" t="s">
        <v>22</v>
      </c>
      <c r="D6" s="33">
        <v>21510109</v>
      </c>
      <c r="E6" s="34">
        <v>17715911</v>
      </c>
      <c r="F6" s="34">
        <v>21783056</v>
      </c>
      <c r="G6" s="34">
        <v>23685747</v>
      </c>
      <c r="H6" s="35">
        <v>22917128</v>
      </c>
      <c r="I6" s="35">
        <v>25585540</v>
      </c>
      <c r="J6" s="35">
        <v>25267956</v>
      </c>
      <c r="K6" s="35">
        <v>25321479</v>
      </c>
      <c r="L6" s="35">
        <v>26295755</v>
      </c>
      <c r="M6" s="35">
        <v>27530354</v>
      </c>
      <c r="N6" s="35">
        <v>25035667</v>
      </c>
      <c r="O6" s="35">
        <v>23109062</v>
      </c>
      <c r="P6" s="36">
        <f t="shared" si="4"/>
        <v>285757764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s="30" customFormat="1" ht="12" customHeight="1" x14ac:dyDescent="0.2">
      <c r="A7" s="38"/>
      <c r="B7" s="24"/>
      <c r="C7" s="25" t="s">
        <v>23</v>
      </c>
      <c r="D7" s="26">
        <f t="shared" ref="D7:O7" si="5">SUM(D8:D8)</f>
        <v>6383569</v>
      </c>
      <c r="E7" s="27">
        <f t="shared" si="5"/>
        <v>5862422</v>
      </c>
      <c r="F7" s="27">
        <f t="shared" si="5"/>
        <v>7150246</v>
      </c>
      <c r="G7" s="27">
        <f t="shared" si="5"/>
        <v>5781083</v>
      </c>
      <c r="H7" s="27">
        <f t="shared" si="5"/>
        <v>5086381</v>
      </c>
      <c r="I7" s="27">
        <f t="shared" si="5"/>
        <v>5701844</v>
      </c>
      <c r="J7" s="27">
        <f t="shared" si="5"/>
        <v>5862604</v>
      </c>
      <c r="K7" s="27">
        <f t="shared" si="5"/>
        <v>6225181</v>
      </c>
      <c r="L7" s="39">
        <f t="shared" si="5"/>
        <v>6069609</v>
      </c>
      <c r="M7" s="39">
        <f t="shared" si="5"/>
        <v>5392204</v>
      </c>
      <c r="N7" s="39">
        <f t="shared" si="5"/>
        <v>5708356</v>
      </c>
      <c r="O7" s="39">
        <f t="shared" si="5"/>
        <v>7174617</v>
      </c>
      <c r="P7" s="20">
        <f t="shared" si="4"/>
        <v>72398116</v>
      </c>
      <c r="Q7" s="28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s="37" customFormat="1" ht="12" customHeight="1" x14ac:dyDescent="0.2">
      <c r="A8" s="31" t="s">
        <v>18</v>
      </c>
      <c r="B8" s="31" t="s">
        <v>24</v>
      </c>
      <c r="C8" s="32" t="s">
        <v>25</v>
      </c>
      <c r="D8" s="33">
        <v>6383569</v>
      </c>
      <c r="E8" s="34">
        <v>5862422</v>
      </c>
      <c r="F8" s="34">
        <v>7150246</v>
      </c>
      <c r="G8" s="34">
        <v>5781083</v>
      </c>
      <c r="H8" s="35">
        <v>5086381</v>
      </c>
      <c r="I8" s="35">
        <v>5701844</v>
      </c>
      <c r="J8" s="35">
        <v>5862604</v>
      </c>
      <c r="K8" s="35">
        <v>6225181</v>
      </c>
      <c r="L8" s="35">
        <v>6069609</v>
      </c>
      <c r="M8" s="35">
        <v>5392204</v>
      </c>
      <c r="N8" s="35">
        <v>5708356</v>
      </c>
      <c r="O8" s="35">
        <v>7174617</v>
      </c>
      <c r="P8" s="36">
        <f t="shared" si="4"/>
        <v>72398116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s="40" customFormat="1" ht="12" customHeight="1" x14ac:dyDescent="0.2">
      <c r="A9" s="38"/>
      <c r="B9" s="38"/>
      <c r="C9" s="25" t="s">
        <v>26</v>
      </c>
      <c r="D9" s="26">
        <f t="shared" ref="D9:O9" si="6">D10+D11</f>
        <v>14690531</v>
      </c>
      <c r="E9" s="27">
        <f t="shared" si="6"/>
        <v>6822064</v>
      </c>
      <c r="F9" s="27">
        <f t="shared" si="6"/>
        <v>7968333</v>
      </c>
      <c r="G9" s="27">
        <f t="shared" si="6"/>
        <v>9983583</v>
      </c>
      <c r="H9" s="27">
        <f t="shared" si="6"/>
        <v>9808955</v>
      </c>
      <c r="I9" s="27">
        <f t="shared" si="6"/>
        <v>12451444</v>
      </c>
      <c r="J9" s="27">
        <f t="shared" si="6"/>
        <v>11218643</v>
      </c>
      <c r="K9" s="27">
        <f t="shared" si="6"/>
        <v>9181072</v>
      </c>
      <c r="L9" s="39">
        <f t="shared" si="6"/>
        <v>9039007</v>
      </c>
      <c r="M9" s="39">
        <f t="shared" si="6"/>
        <v>8580334</v>
      </c>
      <c r="N9" s="39">
        <f t="shared" si="6"/>
        <v>10317765</v>
      </c>
      <c r="O9" s="39">
        <f t="shared" si="6"/>
        <v>10646937</v>
      </c>
      <c r="P9" s="20">
        <f t="shared" si="4"/>
        <v>120708668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s="37" customFormat="1" ht="12" customHeight="1" x14ac:dyDescent="0.2">
      <c r="A10" s="31" t="s">
        <v>18</v>
      </c>
      <c r="B10" s="31" t="s">
        <v>27</v>
      </c>
      <c r="C10" s="32" t="s">
        <v>28</v>
      </c>
      <c r="D10" s="33">
        <v>1701649</v>
      </c>
      <c r="E10" s="34">
        <v>1635192</v>
      </c>
      <c r="F10" s="34">
        <v>2109336</v>
      </c>
      <c r="G10" s="34">
        <v>2526096</v>
      </c>
      <c r="H10" s="35">
        <v>2398351</v>
      </c>
      <c r="I10" s="35">
        <v>2600157</v>
      </c>
      <c r="J10" s="35">
        <v>3045173</v>
      </c>
      <c r="K10" s="35">
        <v>2640698</v>
      </c>
      <c r="L10" s="35">
        <v>2832994</v>
      </c>
      <c r="M10" s="35">
        <v>2343226</v>
      </c>
      <c r="N10" s="35">
        <v>2520947</v>
      </c>
      <c r="O10" s="35">
        <v>2604966</v>
      </c>
      <c r="P10" s="36">
        <f t="shared" si="4"/>
        <v>28958785</v>
      </c>
      <c r="Q10" s="4"/>
      <c r="R10" s="4"/>
      <c r="S10" s="4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37" customFormat="1" ht="12" customHeight="1" x14ac:dyDescent="0.2">
      <c r="A11" s="31" t="s">
        <v>18</v>
      </c>
      <c r="B11" s="31">
        <v>1320001</v>
      </c>
      <c r="C11" s="32" t="s">
        <v>29</v>
      </c>
      <c r="D11" s="33">
        <v>12988882</v>
      </c>
      <c r="E11" s="34">
        <v>5186872</v>
      </c>
      <c r="F11" s="34">
        <v>5858997</v>
      </c>
      <c r="G11" s="34">
        <v>7457487</v>
      </c>
      <c r="H11" s="35">
        <v>7410604</v>
      </c>
      <c r="I11" s="35">
        <v>9851287</v>
      </c>
      <c r="J11" s="35">
        <v>8173470</v>
      </c>
      <c r="K11" s="35">
        <v>6540374</v>
      </c>
      <c r="L11" s="35">
        <v>6206013</v>
      </c>
      <c r="M11" s="35">
        <v>6237108</v>
      </c>
      <c r="N11" s="35">
        <v>7796818</v>
      </c>
      <c r="O11" s="35">
        <v>8041971</v>
      </c>
      <c r="P11" s="36">
        <f t="shared" si="4"/>
        <v>91749883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30" customFormat="1" ht="12" customHeight="1" x14ac:dyDescent="0.2">
      <c r="A12" s="38"/>
      <c r="B12" s="24"/>
      <c r="C12" s="25" t="s">
        <v>30</v>
      </c>
      <c r="D12" s="26">
        <f t="shared" ref="D12:O12" si="7">D13</f>
        <v>514054984</v>
      </c>
      <c r="E12" s="27">
        <f t="shared" si="7"/>
        <v>382183455</v>
      </c>
      <c r="F12" s="27">
        <f t="shared" si="7"/>
        <v>324624133</v>
      </c>
      <c r="G12" s="27">
        <f t="shared" si="7"/>
        <v>381596801</v>
      </c>
      <c r="H12" s="27">
        <f t="shared" si="7"/>
        <v>329387780</v>
      </c>
      <c r="I12" s="27">
        <f t="shared" si="7"/>
        <v>375535968</v>
      </c>
      <c r="J12" s="27">
        <f t="shared" si="7"/>
        <v>343810232</v>
      </c>
      <c r="K12" s="27">
        <f t="shared" si="7"/>
        <v>367866938</v>
      </c>
      <c r="L12" s="39">
        <f t="shared" si="7"/>
        <v>353055978</v>
      </c>
      <c r="M12" s="39">
        <f t="shared" si="7"/>
        <v>354375684</v>
      </c>
      <c r="N12" s="39">
        <f t="shared" si="7"/>
        <v>358927852</v>
      </c>
      <c r="O12" s="39">
        <f t="shared" si="7"/>
        <v>379144088</v>
      </c>
      <c r="P12" s="20">
        <f t="shared" si="4"/>
        <v>4464563893</v>
      </c>
      <c r="Q12" s="28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s="37" customFormat="1" ht="12" customHeight="1" x14ac:dyDescent="0.2">
      <c r="A13" s="31" t="s">
        <v>18</v>
      </c>
      <c r="B13" s="31" t="s">
        <v>31</v>
      </c>
      <c r="C13" s="32" t="s">
        <v>32</v>
      </c>
      <c r="D13" s="33">
        <v>514054984</v>
      </c>
      <c r="E13" s="34">
        <v>382183455</v>
      </c>
      <c r="F13" s="34">
        <v>324624133</v>
      </c>
      <c r="G13" s="34">
        <v>381596801</v>
      </c>
      <c r="H13" s="35">
        <v>329387780</v>
      </c>
      <c r="I13" s="35">
        <v>375535968</v>
      </c>
      <c r="J13" s="35">
        <v>343810232</v>
      </c>
      <c r="K13" s="35">
        <v>367866938</v>
      </c>
      <c r="L13" s="35">
        <v>353055978</v>
      </c>
      <c r="M13" s="35">
        <v>354375684</v>
      </c>
      <c r="N13" s="35">
        <v>358927852</v>
      </c>
      <c r="O13" s="35">
        <v>379144088</v>
      </c>
      <c r="P13" s="36">
        <f t="shared" si="4"/>
        <v>4464563893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30" customFormat="1" ht="12" customHeight="1" x14ac:dyDescent="0.2">
      <c r="A14" s="38"/>
      <c r="B14" s="42"/>
      <c r="C14" s="43" t="s">
        <v>33</v>
      </c>
      <c r="D14" s="26">
        <f t="shared" ref="D14:O14" si="8">SUM(D15:D18)</f>
        <v>6149901</v>
      </c>
      <c r="E14" s="27">
        <f t="shared" si="8"/>
        <v>2546685</v>
      </c>
      <c r="F14" s="27">
        <f t="shared" si="8"/>
        <v>3461490</v>
      </c>
      <c r="G14" s="27">
        <f t="shared" si="8"/>
        <v>6660956</v>
      </c>
      <c r="H14" s="27">
        <f t="shared" si="8"/>
        <v>2689455</v>
      </c>
      <c r="I14" s="27">
        <f t="shared" si="8"/>
        <v>2129560</v>
      </c>
      <c r="J14" s="27">
        <f t="shared" si="8"/>
        <v>2890501</v>
      </c>
      <c r="K14" s="27">
        <f t="shared" si="8"/>
        <v>2428139</v>
      </c>
      <c r="L14" s="39">
        <f t="shared" si="8"/>
        <v>2916996</v>
      </c>
      <c r="M14" s="39">
        <f t="shared" si="8"/>
        <v>2566145</v>
      </c>
      <c r="N14" s="39">
        <f t="shared" si="8"/>
        <v>2102728</v>
      </c>
      <c r="O14" s="39">
        <f t="shared" si="8"/>
        <v>3081900</v>
      </c>
      <c r="P14" s="20">
        <f t="shared" si="4"/>
        <v>39624456</v>
      </c>
      <c r="Q14" s="28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s="37" customFormat="1" ht="12" customHeight="1" x14ac:dyDescent="0.2">
      <c r="A15" s="31" t="s">
        <v>18</v>
      </c>
      <c r="B15" s="31" t="s">
        <v>34</v>
      </c>
      <c r="C15" s="44" t="s">
        <v>35</v>
      </c>
      <c r="D15" s="33">
        <v>5718477</v>
      </c>
      <c r="E15" s="34">
        <v>1883207</v>
      </c>
      <c r="F15" s="34">
        <v>2826442</v>
      </c>
      <c r="G15" s="34">
        <v>5301209</v>
      </c>
      <c r="H15" s="35">
        <v>2083617</v>
      </c>
      <c r="I15" s="35">
        <v>1742506</v>
      </c>
      <c r="J15" s="35">
        <v>2219918</v>
      </c>
      <c r="K15" s="35">
        <v>1714830</v>
      </c>
      <c r="L15" s="35">
        <v>2457588</v>
      </c>
      <c r="M15" s="35">
        <v>2149041</v>
      </c>
      <c r="N15" s="35">
        <v>1767700</v>
      </c>
      <c r="O15" s="35">
        <v>2475662</v>
      </c>
      <c r="P15" s="36">
        <f t="shared" si="4"/>
        <v>32340197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s="37" customFormat="1" ht="12" customHeight="1" x14ac:dyDescent="0.2">
      <c r="A16" s="31" t="s">
        <v>18</v>
      </c>
      <c r="B16" s="31" t="s">
        <v>36</v>
      </c>
      <c r="C16" s="44" t="s">
        <v>37</v>
      </c>
      <c r="D16" s="33">
        <v>349764</v>
      </c>
      <c r="E16" s="34">
        <v>543261</v>
      </c>
      <c r="F16" s="34">
        <v>480035</v>
      </c>
      <c r="G16" s="34">
        <v>1252253</v>
      </c>
      <c r="H16" s="35">
        <v>552382</v>
      </c>
      <c r="I16" s="35">
        <v>330074</v>
      </c>
      <c r="J16" s="35">
        <v>580234</v>
      </c>
      <c r="K16" s="35">
        <v>625461</v>
      </c>
      <c r="L16" s="35">
        <v>355880</v>
      </c>
      <c r="M16" s="35">
        <v>321084</v>
      </c>
      <c r="N16" s="35">
        <v>242866</v>
      </c>
      <c r="O16" s="35">
        <v>521837</v>
      </c>
      <c r="P16" s="36">
        <f t="shared" si="4"/>
        <v>6155131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s="37" customFormat="1" ht="12" customHeight="1" x14ac:dyDescent="0.2">
      <c r="A17" s="31" t="s">
        <v>18</v>
      </c>
      <c r="B17" s="31" t="s">
        <v>38</v>
      </c>
      <c r="C17" s="44" t="s">
        <v>39</v>
      </c>
      <c r="D17" s="33">
        <v>348</v>
      </c>
      <c r="E17" s="34">
        <v>532</v>
      </c>
      <c r="F17" s="34">
        <v>358</v>
      </c>
      <c r="G17" s="34">
        <v>532</v>
      </c>
      <c r="H17" s="35">
        <v>174</v>
      </c>
      <c r="I17" s="35">
        <v>498</v>
      </c>
      <c r="J17" s="35">
        <v>358</v>
      </c>
      <c r="K17" s="35">
        <v>890</v>
      </c>
      <c r="L17" s="35">
        <v>841</v>
      </c>
      <c r="M17" s="35">
        <v>1692</v>
      </c>
      <c r="N17" s="35">
        <v>358</v>
      </c>
      <c r="O17" s="35">
        <v>179</v>
      </c>
      <c r="P17" s="36">
        <f t="shared" si="4"/>
        <v>6760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s="37" customFormat="1" ht="12" customHeight="1" x14ac:dyDescent="0.2">
      <c r="A18" s="31" t="s">
        <v>18</v>
      </c>
      <c r="B18" s="31" t="s">
        <v>40</v>
      </c>
      <c r="C18" s="44" t="s">
        <v>41</v>
      </c>
      <c r="D18" s="33">
        <v>81312</v>
      </c>
      <c r="E18" s="34">
        <v>119685</v>
      </c>
      <c r="F18" s="34">
        <v>154655</v>
      </c>
      <c r="G18" s="34">
        <v>106962</v>
      </c>
      <c r="H18" s="35">
        <v>53282</v>
      </c>
      <c r="I18" s="35">
        <v>56482</v>
      </c>
      <c r="J18" s="35">
        <v>89991</v>
      </c>
      <c r="K18" s="35">
        <v>86958</v>
      </c>
      <c r="L18" s="35">
        <v>102687</v>
      </c>
      <c r="M18" s="35">
        <v>94328</v>
      </c>
      <c r="N18" s="35">
        <v>91804</v>
      </c>
      <c r="O18" s="35">
        <v>84222</v>
      </c>
      <c r="P18" s="36">
        <f t="shared" si="4"/>
        <v>1122368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s="50" customFormat="1" ht="38.25" customHeight="1" x14ac:dyDescent="0.25">
      <c r="A19" s="45"/>
      <c r="B19" s="45"/>
      <c r="C19" s="46" t="s">
        <v>42</v>
      </c>
      <c r="D19" s="18">
        <f t="shared" ref="D19:O19" si="9">SUM(D20)</f>
        <v>680457</v>
      </c>
      <c r="E19" s="19">
        <f t="shared" si="9"/>
        <v>713305</v>
      </c>
      <c r="F19" s="19">
        <f t="shared" si="9"/>
        <v>1242860</v>
      </c>
      <c r="G19" s="19">
        <f t="shared" si="9"/>
        <v>698903</v>
      </c>
      <c r="H19" s="19">
        <f t="shared" si="9"/>
        <v>382534</v>
      </c>
      <c r="I19" s="19">
        <f t="shared" si="9"/>
        <v>583257</v>
      </c>
      <c r="J19" s="19">
        <f t="shared" si="9"/>
        <v>1318656</v>
      </c>
      <c r="K19" s="19">
        <f t="shared" si="9"/>
        <v>1099076</v>
      </c>
      <c r="L19" s="47">
        <f t="shared" si="9"/>
        <v>955473</v>
      </c>
      <c r="M19" s="47">
        <f t="shared" si="9"/>
        <v>773017</v>
      </c>
      <c r="N19" s="47">
        <f t="shared" si="9"/>
        <v>739665</v>
      </c>
      <c r="O19" s="47">
        <f t="shared" si="9"/>
        <v>1136811</v>
      </c>
      <c r="P19" s="48">
        <f t="shared" si="4"/>
        <v>10324014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s="37" customFormat="1" ht="12" customHeight="1" x14ac:dyDescent="0.2">
      <c r="A20" s="31" t="s">
        <v>18</v>
      </c>
      <c r="B20" s="31">
        <v>1910002</v>
      </c>
      <c r="C20" s="44" t="s">
        <v>43</v>
      </c>
      <c r="D20" s="33">
        <v>680457</v>
      </c>
      <c r="E20" s="34">
        <v>713305</v>
      </c>
      <c r="F20" s="34">
        <v>1242860</v>
      </c>
      <c r="G20" s="34">
        <v>698903</v>
      </c>
      <c r="H20" s="35">
        <v>382534</v>
      </c>
      <c r="I20" s="35">
        <v>583257</v>
      </c>
      <c r="J20" s="35">
        <v>1318656</v>
      </c>
      <c r="K20" s="35">
        <v>1099076</v>
      </c>
      <c r="L20" s="35">
        <v>955473</v>
      </c>
      <c r="M20" s="35">
        <v>773017</v>
      </c>
      <c r="N20" s="35">
        <v>739665</v>
      </c>
      <c r="O20" s="35">
        <v>1136811</v>
      </c>
      <c r="P20" s="36">
        <f t="shared" si="4"/>
        <v>10324014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s="23" customFormat="1" ht="17.25" customHeight="1" x14ac:dyDescent="0.2">
      <c r="A21" s="16"/>
      <c r="B21" s="16"/>
      <c r="C21" s="17" t="s">
        <v>44</v>
      </c>
      <c r="D21" s="18">
        <f>SUM(D22+D38+D40)</f>
        <v>319337562</v>
      </c>
      <c r="E21" s="19">
        <f t="shared" ref="E21:K21" si="10">SUM(E22+E38+E40)</f>
        <v>249685355</v>
      </c>
      <c r="F21" s="19">
        <f t="shared" si="10"/>
        <v>282565734</v>
      </c>
      <c r="G21" s="19">
        <f t="shared" si="10"/>
        <v>174698360</v>
      </c>
      <c r="H21" s="19">
        <f t="shared" si="10"/>
        <v>149350815.94999999</v>
      </c>
      <c r="I21" s="19">
        <f t="shared" si="10"/>
        <v>158386023</v>
      </c>
      <c r="J21" s="19">
        <f t="shared" si="10"/>
        <v>150348358</v>
      </c>
      <c r="K21" s="19">
        <f t="shared" si="10"/>
        <v>173731323</v>
      </c>
      <c r="L21" s="47">
        <f>SUM(L22+L38+L40)</f>
        <v>166038263</v>
      </c>
      <c r="M21" s="47">
        <f t="shared" ref="M21:O21" si="11">SUM(M22+M38+M40)</f>
        <v>146392829.31999999</v>
      </c>
      <c r="N21" s="47">
        <f t="shared" si="11"/>
        <v>140355162</v>
      </c>
      <c r="O21" s="47">
        <f t="shared" si="11"/>
        <v>172939227</v>
      </c>
      <c r="P21" s="20">
        <f t="shared" si="4"/>
        <v>2283829012.27</v>
      </c>
      <c r="Q21" s="2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s="30" customFormat="1" ht="12" customHeight="1" x14ac:dyDescent="0.2">
      <c r="A22" s="24"/>
      <c r="B22" s="24"/>
      <c r="C22" s="32" t="s">
        <v>45</v>
      </c>
      <c r="D22" s="33">
        <f>SUM(D23:D36)</f>
        <v>314343535</v>
      </c>
      <c r="E22" s="34">
        <f>SUM(E23:E36)</f>
        <v>245052208</v>
      </c>
      <c r="F22" s="34">
        <f>SUM(F23:F36)</f>
        <v>275950176</v>
      </c>
      <c r="G22" s="34">
        <f>SUM(G23:G37)</f>
        <v>170208385</v>
      </c>
      <c r="H22" s="34">
        <f>SUM(H23:H37)</f>
        <v>145839692</v>
      </c>
      <c r="I22" s="34">
        <f>SUM(I23:I37)</f>
        <v>154153759</v>
      </c>
      <c r="J22" s="34">
        <f t="shared" ref="J22:O22" si="12">SUM(J23:J37)</f>
        <v>148449042</v>
      </c>
      <c r="K22" s="34">
        <f t="shared" si="12"/>
        <v>171408702</v>
      </c>
      <c r="L22" s="34">
        <f t="shared" si="12"/>
        <v>162139826</v>
      </c>
      <c r="M22" s="34">
        <f t="shared" si="12"/>
        <v>145496843.31999999</v>
      </c>
      <c r="N22" s="34">
        <f t="shared" si="12"/>
        <v>139470814</v>
      </c>
      <c r="O22" s="34">
        <f t="shared" si="12"/>
        <v>169261599</v>
      </c>
      <c r="P22" s="36">
        <f t="shared" si="4"/>
        <v>2241774581.3199997</v>
      </c>
      <c r="Q22" s="28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1:38" s="37" customFormat="1" ht="12" customHeight="1" x14ac:dyDescent="0.2">
      <c r="A23" s="31" t="s">
        <v>18</v>
      </c>
      <c r="B23" s="31" t="s">
        <v>46</v>
      </c>
      <c r="C23" s="32" t="s">
        <v>47</v>
      </c>
      <c r="D23" s="33">
        <v>1461224</v>
      </c>
      <c r="E23" s="34">
        <v>1994833</v>
      </c>
      <c r="F23" s="34">
        <v>7677135</v>
      </c>
      <c r="G23" s="34">
        <v>1749765</v>
      </c>
      <c r="H23" s="35">
        <v>935497</v>
      </c>
      <c r="I23" s="35">
        <v>965060</v>
      </c>
      <c r="J23" s="35">
        <v>10568239</v>
      </c>
      <c r="K23" s="35">
        <v>2259979</v>
      </c>
      <c r="L23" s="35">
        <v>4252642</v>
      </c>
      <c r="M23" s="35">
        <v>2261060</v>
      </c>
      <c r="N23" s="35">
        <v>5888764</v>
      </c>
      <c r="O23" s="35">
        <v>2632529</v>
      </c>
      <c r="P23" s="36">
        <f t="shared" si="4"/>
        <v>42646727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s="37" customFormat="1" ht="12" customHeight="1" x14ac:dyDescent="0.2">
      <c r="A24" s="31" t="s">
        <v>18</v>
      </c>
      <c r="B24" s="31" t="s">
        <v>48</v>
      </c>
      <c r="C24" s="32" t="s">
        <v>49</v>
      </c>
      <c r="D24" s="33">
        <v>8430094</v>
      </c>
      <c r="E24" s="34">
        <v>10283547</v>
      </c>
      <c r="F24" s="34">
        <v>11226450</v>
      </c>
      <c r="G24" s="34">
        <v>9462264</v>
      </c>
      <c r="H24" s="35">
        <v>8294560</v>
      </c>
      <c r="I24" s="35">
        <v>9817186</v>
      </c>
      <c r="J24" s="35">
        <v>9220710</v>
      </c>
      <c r="K24" s="35">
        <v>11275506</v>
      </c>
      <c r="L24" s="35">
        <v>10290935</v>
      </c>
      <c r="M24" s="35">
        <v>9637010</v>
      </c>
      <c r="N24" s="35">
        <v>9734364</v>
      </c>
      <c r="O24" s="35">
        <v>9313844</v>
      </c>
      <c r="P24" s="36">
        <f t="shared" si="4"/>
        <v>116986470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s="37" customFormat="1" ht="12" customHeight="1" x14ac:dyDescent="0.2">
      <c r="A25" s="31" t="s">
        <v>18</v>
      </c>
      <c r="B25" s="31" t="s">
        <v>50</v>
      </c>
      <c r="C25" s="32" t="s">
        <v>51</v>
      </c>
      <c r="D25" s="33">
        <v>25633269</v>
      </c>
      <c r="E25" s="34">
        <v>26510414</v>
      </c>
      <c r="F25" s="34">
        <v>31726897</v>
      </c>
      <c r="G25" s="34">
        <v>27968489</v>
      </c>
      <c r="H25" s="35">
        <v>28077334</v>
      </c>
      <c r="I25" s="35">
        <v>34767507</v>
      </c>
      <c r="J25" s="35">
        <v>27396525</v>
      </c>
      <c r="K25" s="35">
        <v>37373128</v>
      </c>
      <c r="L25" s="35">
        <v>35581577</v>
      </c>
      <c r="M25" s="35">
        <v>38887252</v>
      </c>
      <c r="N25" s="35">
        <v>34678309</v>
      </c>
      <c r="O25" s="35">
        <v>32498883</v>
      </c>
      <c r="P25" s="36">
        <f t="shared" si="4"/>
        <v>381099584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s="37" customFormat="1" ht="12" customHeight="1" x14ac:dyDescent="0.2">
      <c r="A26" s="31" t="s">
        <v>18</v>
      </c>
      <c r="B26" s="31" t="s">
        <v>52</v>
      </c>
      <c r="C26" s="32" t="s">
        <v>53</v>
      </c>
      <c r="D26" s="33">
        <v>320381</v>
      </c>
      <c r="E26" s="34">
        <v>618165</v>
      </c>
      <c r="F26" s="34">
        <v>651168</v>
      </c>
      <c r="G26" s="34">
        <v>442271</v>
      </c>
      <c r="H26" s="35">
        <v>502383</v>
      </c>
      <c r="I26" s="35">
        <v>463816</v>
      </c>
      <c r="J26" s="35">
        <v>305364</v>
      </c>
      <c r="K26" s="35">
        <v>659890</v>
      </c>
      <c r="L26" s="35">
        <v>818447</v>
      </c>
      <c r="M26" s="35">
        <v>658851</v>
      </c>
      <c r="N26" s="35">
        <v>546566</v>
      </c>
      <c r="O26" s="35">
        <v>1205360</v>
      </c>
      <c r="P26" s="36">
        <f t="shared" si="4"/>
        <v>7192662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s="37" customFormat="1" ht="12" customHeight="1" x14ac:dyDescent="0.2">
      <c r="A27" s="31" t="s">
        <v>18</v>
      </c>
      <c r="B27" s="31" t="s">
        <v>54</v>
      </c>
      <c r="C27" s="32" t="s">
        <v>55</v>
      </c>
      <c r="D27" s="33">
        <v>623705</v>
      </c>
      <c r="E27" s="34">
        <v>1630458</v>
      </c>
      <c r="F27" s="34">
        <v>1109973</v>
      </c>
      <c r="G27" s="34">
        <v>736334</v>
      </c>
      <c r="H27" s="35">
        <v>725476</v>
      </c>
      <c r="I27" s="35">
        <v>1415124</v>
      </c>
      <c r="J27" s="35">
        <v>1988769</v>
      </c>
      <c r="K27" s="35">
        <v>790831</v>
      </c>
      <c r="L27" s="35">
        <v>1952330</v>
      </c>
      <c r="M27" s="35">
        <v>3913049</v>
      </c>
      <c r="N27" s="35">
        <v>3258363</v>
      </c>
      <c r="O27" s="35">
        <v>561835</v>
      </c>
      <c r="P27" s="36">
        <f t="shared" si="4"/>
        <v>18706247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37" customFormat="1" ht="12" customHeight="1" x14ac:dyDescent="0.2">
      <c r="A28" s="31" t="s">
        <v>18</v>
      </c>
      <c r="B28" s="31" t="s">
        <v>56</v>
      </c>
      <c r="C28" s="32" t="s">
        <v>57</v>
      </c>
      <c r="D28" s="33">
        <v>141528</v>
      </c>
      <c r="E28" s="34">
        <v>144483</v>
      </c>
      <c r="F28" s="34">
        <v>165245</v>
      </c>
      <c r="G28" s="34">
        <v>162915</v>
      </c>
      <c r="H28" s="35">
        <v>158720</v>
      </c>
      <c r="I28" s="35">
        <v>177785</v>
      </c>
      <c r="J28" s="35">
        <v>151444</v>
      </c>
      <c r="K28" s="35">
        <v>205062</v>
      </c>
      <c r="L28" s="35">
        <v>183695</v>
      </c>
      <c r="M28" s="35">
        <v>168555</v>
      </c>
      <c r="N28" s="35">
        <v>181719</v>
      </c>
      <c r="O28" s="35">
        <v>195589</v>
      </c>
      <c r="P28" s="36">
        <f t="shared" si="4"/>
        <v>2036740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37" customFormat="1" ht="12" customHeight="1" x14ac:dyDescent="0.2">
      <c r="A29" s="31" t="s">
        <v>18</v>
      </c>
      <c r="B29" s="31" t="s">
        <v>58</v>
      </c>
      <c r="C29" s="32" t="s">
        <v>59</v>
      </c>
      <c r="D29" s="33">
        <v>164180400</v>
      </c>
      <c r="E29" s="34">
        <v>108882828</v>
      </c>
      <c r="F29" s="34">
        <v>141977800</v>
      </c>
      <c r="G29" s="34">
        <v>93946260</v>
      </c>
      <c r="H29" s="35">
        <v>71412661</v>
      </c>
      <c r="I29" s="35">
        <v>76419887</v>
      </c>
      <c r="J29" s="35">
        <v>72849971</v>
      </c>
      <c r="K29" s="35">
        <v>70601659</v>
      </c>
      <c r="L29" s="35">
        <v>57052387</v>
      </c>
      <c r="M29" s="35">
        <v>63827756</v>
      </c>
      <c r="N29" s="35">
        <v>63508729</v>
      </c>
      <c r="O29" s="35">
        <v>93615950</v>
      </c>
      <c r="P29" s="36">
        <f t="shared" si="4"/>
        <v>1078276288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4" customFormat="1" ht="12" customHeight="1" x14ac:dyDescent="0.2">
      <c r="A30" s="31" t="s">
        <v>18</v>
      </c>
      <c r="B30" s="31" t="s">
        <v>60</v>
      </c>
      <c r="C30" s="32" t="s">
        <v>61</v>
      </c>
      <c r="D30" s="33">
        <v>698587</v>
      </c>
      <c r="E30" s="34">
        <v>3175552</v>
      </c>
      <c r="F30" s="34">
        <v>3280364</v>
      </c>
      <c r="G30" s="34">
        <v>-4650855</v>
      </c>
      <c r="H30" s="35">
        <v>493438</v>
      </c>
      <c r="I30" s="35">
        <v>444007</v>
      </c>
      <c r="J30" s="35">
        <v>590342</v>
      </c>
      <c r="K30" s="35">
        <v>501174</v>
      </c>
      <c r="L30" s="35">
        <v>1181580</v>
      </c>
      <c r="M30" s="35">
        <v>2250279</v>
      </c>
      <c r="N30" s="35">
        <v>1022996</v>
      </c>
      <c r="O30" s="35">
        <v>3431142</v>
      </c>
      <c r="P30" s="36">
        <f t="shared" si="4"/>
        <v>12418606</v>
      </c>
    </row>
    <row r="31" spans="1:38" s="52" customFormat="1" ht="12" customHeight="1" x14ac:dyDescent="0.2">
      <c r="A31" s="31" t="s">
        <v>18</v>
      </c>
      <c r="B31" s="31" t="s">
        <v>62</v>
      </c>
      <c r="C31" s="32" t="s">
        <v>63</v>
      </c>
      <c r="D31" s="33">
        <v>65093</v>
      </c>
      <c r="E31" s="34">
        <v>268860</v>
      </c>
      <c r="F31" s="34">
        <v>242361</v>
      </c>
      <c r="G31" s="34">
        <v>89620</v>
      </c>
      <c r="H31" s="35">
        <v>49291</v>
      </c>
      <c r="I31" s="35">
        <v>44810</v>
      </c>
      <c r="J31" s="35">
        <v>134430</v>
      </c>
      <c r="K31" s="35">
        <v>179240</v>
      </c>
      <c r="L31" s="35">
        <v>419718</v>
      </c>
      <c r="M31" s="35">
        <v>32975</v>
      </c>
      <c r="N31" s="35">
        <v>232061</v>
      </c>
      <c r="O31" s="35">
        <v>44810</v>
      </c>
      <c r="P31" s="36">
        <f t="shared" si="4"/>
        <v>1803269</v>
      </c>
      <c r="Q31" s="4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38" s="52" customFormat="1" ht="12" customHeight="1" x14ac:dyDescent="0.2">
      <c r="A32" s="31" t="s">
        <v>18</v>
      </c>
      <c r="B32" s="31">
        <v>4310101</v>
      </c>
      <c r="C32" s="32" t="s">
        <v>64</v>
      </c>
      <c r="D32" s="33"/>
      <c r="E32" s="34">
        <v>0</v>
      </c>
      <c r="F32" s="34">
        <v>3230</v>
      </c>
      <c r="G32" s="34">
        <v>0</v>
      </c>
      <c r="H32" s="35">
        <v>5900</v>
      </c>
      <c r="I32" s="35">
        <v>0</v>
      </c>
      <c r="J32" s="35">
        <v>140</v>
      </c>
      <c r="K32" s="35">
        <v>0</v>
      </c>
      <c r="L32" s="35">
        <v>6400</v>
      </c>
      <c r="M32" s="35">
        <v>-15670</v>
      </c>
      <c r="N32" s="35"/>
      <c r="O32" s="35"/>
      <c r="P32" s="36">
        <f t="shared" si="4"/>
        <v>0</v>
      </c>
      <c r="Q32" s="4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38" s="37" customFormat="1" ht="12" customHeight="1" x14ac:dyDescent="0.2">
      <c r="A33" s="31" t="s">
        <v>18</v>
      </c>
      <c r="B33" s="31" t="s">
        <v>65</v>
      </c>
      <c r="C33" s="32" t="s">
        <v>66</v>
      </c>
      <c r="D33" s="33">
        <v>70285093</v>
      </c>
      <c r="E33" s="34">
        <v>58871883</v>
      </c>
      <c r="F33" s="34">
        <v>49130362</v>
      </c>
      <c r="G33" s="34">
        <v>10273786</v>
      </c>
      <c r="H33" s="35">
        <v>5835167</v>
      </c>
      <c r="I33" s="35">
        <v>10677526</v>
      </c>
      <c r="J33" s="35">
        <v>7802104</v>
      </c>
      <c r="K33" s="35">
        <v>3248102</v>
      </c>
      <c r="L33" s="35">
        <v>5890725</v>
      </c>
      <c r="M33" s="35">
        <v>7111741.3200000003</v>
      </c>
      <c r="N33" s="35">
        <v>4294753</v>
      </c>
      <c r="O33" s="35">
        <v>4363588</v>
      </c>
      <c r="P33" s="36">
        <f t="shared" si="4"/>
        <v>237784830.31999999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4" customFormat="1" ht="12" customHeight="1" x14ac:dyDescent="0.2">
      <c r="A34" s="31" t="s">
        <v>18</v>
      </c>
      <c r="B34" s="31">
        <v>4313001</v>
      </c>
      <c r="C34" s="32" t="s">
        <v>67</v>
      </c>
      <c r="D34" s="33">
        <v>41205077</v>
      </c>
      <c r="E34" s="34">
        <v>31088892</v>
      </c>
      <c r="F34" s="34">
        <v>27528295</v>
      </c>
      <c r="G34" s="34">
        <v>20601390</v>
      </c>
      <c r="H34" s="35">
        <v>25146645</v>
      </c>
      <c r="I34" s="35">
        <v>14917287</v>
      </c>
      <c r="J34" s="35">
        <v>14278094</v>
      </c>
      <c r="K34" s="35">
        <v>40444940</v>
      </c>
      <c r="L34" s="35">
        <v>40380029</v>
      </c>
      <c r="M34" s="35">
        <v>12659783</v>
      </c>
      <c r="N34" s="35">
        <v>13067628</v>
      </c>
      <c r="O34" s="35">
        <v>17681946</v>
      </c>
      <c r="P34" s="36">
        <f t="shared" si="4"/>
        <v>299000006</v>
      </c>
    </row>
    <row r="35" spans="1:38" s="4" customFormat="1" ht="12" customHeight="1" x14ac:dyDescent="0.2">
      <c r="A35" s="31" t="s">
        <v>18</v>
      </c>
      <c r="B35" s="31">
        <v>4314001</v>
      </c>
      <c r="C35" s="32" t="s">
        <v>68</v>
      </c>
      <c r="D35" s="33">
        <v>183389</v>
      </c>
      <c r="E35" s="34">
        <v>364436</v>
      </c>
      <c r="F35" s="34">
        <v>107140</v>
      </c>
      <c r="G35" s="34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/>
      <c r="N35" s="35"/>
      <c r="O35" s="35"/>
      <c r="P35" s="36">
        <f t="shared" si="4"/>
        <v>654965</v>
      </c>
    </row>
    <row r="36" spans="1:38" s="4" customFormat="1" ht="12" customHeight="1" x14ac:dyDescent="0.2">
      <c r="A36" s="31" t="s">
        <v>18</v>
      </c>
      <c r="B36" s="31" t="s">
        <v>69</v>
      </c>
      <c r="C36" s="32" t="s">
        <v>70</v>
      </c>
      <c r="D36" s="33">
        <v>1115695</v>
      </c>
      <c r="E36" s="34">
        <v>1217857</v>
      </c>
      <c r="F36" s="34">
        <v>1123756</v>
      </c>
      <c r="G36" s="34">
        <v>533447</v>
      </c>
      <c r="H36" s="35">
        <v>672229</v>
      </c>
      <c r="I36" s="35">
        <v>514654</v>
      </c>
      <c r="J36" s="35">
        <v>461473</v>
      </c>
      <c r="K36" s="35">
        <v>561423</v>
      </c>
      <c r="L36" s="35">
        <v>581247</v>
      </c>
      <c r="M36" s="35">
        <v>699348</v>
      </c>
      <c r="N36" s="35">
        <v>340842</v>
      </c>
      <c r="O36" s="35">
        <v>323987</v>
      </c>
      <c r="P36" s="36">
        <f t="shared" si="4"/>
        <v>8145958</v>
      </c>
    </row>
    <row r="37" spans="1:38" s="4" customFormat="1" ht="12" customHeight="1" x14ac:dyDescent="0.2">
      <c r="A37" s="31" t="s">
        <v>18</v>
      </c>
      <c r="B37" s="31" t="s">
        <v>71</v>
      </c>
      <c r="C37" s="32" t="s">
        <v>72</v>
      </c>
      <c r="D37" s="33">
        <v>0</v>
      </c>
      <c r="E37" s="34">
        <v>0</v>
      </c>
      <c r="F37" s="34">
        <v>0</v>
      </c>
      <c r="G37" s="34">
        <v>8892699</v>
      </c>
      <c r="H37" s="34">
        <v>3530391</v>
      </c>
      <c r="I37" s="34">
        <v>3529110</v>
      </c>
      <c r="J37" s="34">
        <v>2701437</v>
      </c>
      <c r="K37" s="34">
        <v>3307768</v>
      </c>
      <c r="L37" s="35">
        <v>3548114</v>
      </c>
      <c r="M37" s="35">
        <v>3404854</v>
      </c>
      <c r="N37" s="35">
        <v>2715720</v>
      </c>
      <c r="O37" s="35">
        <v>3392136</v>
      </c>
      <c r="P37" s="36">
        <f t="shared" si="4"/>
        <v>35022229</v>
      </c>
    </row>
    <row r="38" spans="1:38" s="28" customFormat="1" ht="12" customHeight="1" x14ac:dyDescent="0.2">
      <c r="A38" s="38"/>
      <c r="B38" s="38"/>
      <c r="C38" s="25" t="s">
        <v>73</v>
      </c>
      <c r="D38" s="26">
        <f t="shared" ref="D38:I38" si="13">D39</f>
        <v>0</v>
      </c>
      <c r="E38" s="27">
        <f t="shared" si="13"/>
        <v>0</v>
      </c>
      <c r="F38" s="27">
        <f t="shared" si="13"/>
        <v>0</v>
      </c>
      <c r="G38" s="27">
        <f t="shared" si="13"/>
        <v>0</v>
      </c>
      <c r="H38" s="27">
        <f t="shared" si="13"/>
        <v>0</v>
      </c>
      <c r="I38" s="27">
        <f t="shared" si="13"/>
        <v>0</v>
      </c>
      <c r="J38" s="39">
        <v>0</v>
      </c>
      <c r="K38" s="39">
        <v>0</v>
      </c>
      <c r="L38" s="39">
        <f>SUM(L39)</f>
        <v>1491100</v>
      </c>
      <c r="M38" s="39">
        <f t="shared" ref="M38:O38" si="14">SUM(M39)</f>
        <v>-1491100</v>
      </c>
      <c r="N38" s="39">
        <f t="shared" si="14"/>
        <v>0</v>
      </c>
      <c r="O38" s="39">
        <f t="shared" si="14"/>
        <v>0</v>
      </c>
      <c r="P38" s="36">
        <f t="shared" si="4"/>
        <v>0</v>
      </c>
    </row>
    <row r="39" spans="1:38" s="4" customFormat="1" ht="12" customHeight="1" x14ac:dyDescent="0.2">
      <c r="A39" s="31" t="s">
        <v>18</v>
      </c>
      <c r="B39" s="31">
        <v>4410001</v>
      </c>
      <c r="C39" s="32" t="s">
        <v>74</v>
      </c>
      <c r="D39" s="33">
        <v>0</v>
      </c>
      <c r="E39" s="34">
        <v>0</v>
      </c>
      <c r="F39" s="34">
        <v>0</v>
      </c>
      <c r="G39" s="34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1491100</v>
      </c>
      <c r="M39" s="35">
        <v>-1491100</v>
      </c>
      <c r="N39" s="35">
        <v>0</v>
      </c>
      <c r="O39" s="35">
        <v>0</v>
      </c>
      <c r="P39" s="36">
        <f t="shared" si="4"/>
        <v>0</v>
      </c>
    </row>
    <row r="40" spans="1:38" s="30" customFormat="1" ht="12" customHeight="1" x14ac:dyDescent="0.2">
      <c r="A40" s="38"/>
      <c r="B40" s="42"/>
      <c r="C40" s="43" t="s">
        <v>75</v>
      </c>
      <c r="D40" s="26">
        <f t="shared" ref="D40:O40" si="15">SUM(D41:D44)</f>
        <v>4994027</v>
      </c>
      <c r="E40" s="27">
        <f t="shared" si="15"/>
        <v>4633147</v>
      </c>
      <c r="F40" s="27">
        <f t="shared" si="15"/>
        <v>6615558</v>
      </c>
      <c r="G40" s="27">
        <f t="shared" si="15"/>
        <v>4489975</v>
      </c>
      <c r="H40" s="27">
        <f t="shared" si="15"/>
        <v>3511123.95</v>
      </c>
      <c r="I40" s="27">
        <f t="shared" si="15"/>
        <v>4232264</v>
      </c>
      <c r="J40" s="27">
        <f t="shared" si="15"/>
        <v>1899316</v>
      </c>
      <c r="K40" s="27">
        <f t="shared" si="15"/>
        <v>2322621</v>
      </c>
      <c r="L40" s="39">
        <f t="shared" si="15"/>
        <v>2407337</v>
      </c>
      <c r="M40" s="39">
        <f t="shared" si="15"/>
        <v>2387086</v>
      </c>
      <c r="N40" s="39">
        <f t="shared" si="15"/>
        <v>884348</v>
      </c>
      <c r="O40" s="39">
        <f t="shared" si="15"/>
        <v>3677628</v>
      </c>
      <c r="P40" s="20">
        <f t="shared" si="4"/>
        <v>42054430.950000003</v>
      </c>
      <c r="Q40" s="28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1:38" s="37" customFormat="1" ht="12" customHeight="1" x14ac:dyDescent="0.2">
      <c r="A41" s="31" t="s">
        <v>18</v>
      </c>
      <c r="B41" s="31" t="s">
        <v>76</v>
      </c>
      <c r="C41" s="32" t="s">
        <v>77</v>
      </c>
      <c r="D41" s="33">
        <v>3970027</v>
      </c>
      <c r="E41" s="34">
        <v>3335415</v>
      </c>
      <c r="F41" s="34">
        <v>4559842</v>
      </c>
      <c r="G41" s="34">
        <v>3471778</v>
      </c>
      <c r="H41" s="35">
        <v>2937213</v>
      </c>
      <c r="I41" s="35">
        <v>3458259</v>
      </c>
      <c r="J41" s="35">
        <v>1014747</v>
      </c>
      <c r="K41" s="35">
        <v>1197433</v>
      </c>
      <c r="L41" s="35">
        <v>1104669</v>
      </c>
      <c r="M41" s="35">
        <v>1409944</v>
      </c>
      <c r="N41" s="35">
        <v>1371811</v>
      </c>
      <c r="O41" s="35">
        <v>2381591</v>
      </c>
      <c r="P41" s="36">
        <f t="shared" si="4"/>
        <v>30212729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37" customFormat="1" ht="12" customHeight="1" x14ac:dyDescent="0.2">
      <c r="A42" s="31" t="s">
        <v>18</v>
      </c>
      <c r="B42" s="31" t="s">
        <v>78</v>
      </c>
      <c r="C42" s="32" t="s">
        <v>79</v>
      </c>
      <c r="D42" s="33">
        <v>942805</v>
      </c>
      <c r="E42" s="34">
        <v>1248516</v>
      </c>
      <c r="F42" s="34">
        <v>1934857</v>
      </c>
      <c r="G42" s="34">
        <v>887777</v>
      </c>
      <c r="H42" s="35">
        <v>525894.94999999995</v>
      </c>
      <c r="I42" s="35">
        <v>721295</v>
      </c>
      <c r="J42" s="35">
        <v>808334</v>
      </c>
      <c r="K42" s="35">
        <v>941638</v>
      </c>
      <c r="L42" s="35">
        <v>1224012</v>
      </c>
      <c r="M42" s="35">
        <v>897766</v>
      </c>
      <c r="N42" s="35">
        <v>-558510</v>
      </c>
      <c r="O42" s="35">
        <v>1139647</v>
      </c>
      <c r="P42" s="36">
        <f t="shared" si="4"/>
        <v>10714031.949999999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37" customFormat="1" ht="12" customHeight="1" x14ac:dyDescent="0.2">
      <c r="A43" s="31" t="s">
        <v>18</v>
      </c>
      <c r="B43" s="31" t="s">
        <v>80</v>
      </c>
      <c r="C43" s="32" t="s">
        <v>81</v>
      </c>
      <c r="D43" s="33">
        <v>11080</v>
      </c>
      <c r="E43" s="34">
        <v>12580</v>
      </c>
      <c r="F43" s="34">
        <v>29093</v>
      </c>
      <c r="G43" s="34">
        <v>43234</v>
      </c>
      <c r="H43" s="35">
        <v>10907</v>
      </c>
      <c r="I43" s="35">
        <v>18747</v>
      </c>
      <c r="J43" s="35">
        <v>12938</v>
      </c>
      <c r="K43" s="35">
        <v>89291</v>
      </c>
      <c r="L43" s="35">
        <v>19081</v>
      </c>
      <c r="M43" s="35">
        <v>14876</v>
      </c>
      <c r="N43" s="35">
        <v>11764</v>
      </c>
      <c r="O43" s="35">
        <v>26167</v>
      </c>
      <c r="P43" s="36">
        <f t="shared" si="4"/>
        <v>299758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37" customFormat="1" ht="12" customHeight="1" x14ac:dyDescent="0.2">
      <c r="A44" s="31" t="s">
        <v>18</v>
      </c>
      <c r="B44" s="31" t="s">
        <v>82</v>
      </c>
      <c r="C44" s="32" t="s">
        <v>83</v>
      </c>
      <c r="D44" s="33">
        <v>70115</v>
      </c>
      <c r="E44" s="34">
        <v>36636</v>
      </c>
      <c r="F44" s="34">
        <v>91766</v>
      </c>
      <c r="G44" s="34">
        <v>87186</v>
      </c>
      <c r="H44" s="35">
        <v>37109</v>
      </c>
      <c r="I44" s="35">
        <v>33963</v>
      </c>
      <c r="J44" s="35">
        <v>63297</v>
      </c>
      <c r="K44" s="35">
        <v>94259</v>
      </c>
      <c r="L44" s="35">
        <v>59575</v>
      </c>
      <c r="M44" s="35">
        <v>64500</v>
      </c>
      <c r="N44" s="35">
        <v>59283</v>
      </c>
      <c r="O44" s="35">
        <v>130223</v>
      </c>
      <c r="P44" s="36">
        <f t="shared" si="4"/>
        <v>827912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23" customFormat="1" ht="17.25" customHeight="1" x14ac:dyDescent="0.2">
      <c r="A45" s="16"/>
      <c r="B45" s="16"/>
      <c r="C45" s="17" t="s">
        <v>84</v>
      </c>
      <c r="D45" s="18">
        <f>SUM(D46)</f>
        <v>14242686</v>
      </c>
      <c r="E45" s="19">
        <f t="shared" ref="E45:O45" si="16">SUM(E46)</f>
        <v>20360353</v>
      </c>
      <c r="F45" s="19">
        <f t="shared" si="16"/>
        <v>29348418</v>
      </c>
      <c r="G45" s="19">
        <f t="shared" si="16"/>
        <v>18768207</v>
      </c>
      <c r="H45" s="19">
        <f t="shared" si="16"/>
        <v>19447044</v>
      </c>
      <c r="I45" s="19">
        <f t="shared" si="16"/>
        <v>22699108</v>
      </c>
      <c r="J45" s="19">
        <f t="shared" si="16"/>
        <v>30262347</v>
      </c>
      <c r="K45" s="19">
        <f t="shared" si="16"/>
        <v>16319894</v>
      </c>
      <c r="L45" s="47">
        <f t="shared" si="16"/>
        <v>13526494</v>
      </c>
      <c r="M45" s="47">
        <f t="shared" si="16"/>
        <v>23970427</v>
      </c>
      <c r="N45" s="47">
        <f t="shared" si="16"/>
        <v>16557137</v>
      </c>
      <c r="O45" s="47">
        <f t="shared" si="16"/>
        <v>22297031</v>
      </c>
      <c r="P45" s="20">
        <f t="shared" si="4"/>
        <v>247799146</v>
      </c>
      <c r="Q45" s="2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s="30" customFormat="1" ht="12" customHeight="1" x14ac:dyDescent="0.2">
      <c r="A46" s="42"/>
      <c r="B46" s="42"/>
      <c r="C46" s="43" t="s">
        <v>85</v>
      </c>
      <c r="D46" s="26">
        <f t="shared" ref="D46:O46" si="17">SUM(D47:D50)</f>
        <v>14242686</v>
      </c>
      <c r="E46" s="27">
        <f t="shared" si="17"/>
        <v>20360353</v>
      </c>
      <c r="F46" s="27">
        <f t="shared" si="17"/>
        <v>29348418</v>
      </c>
      <c r="G46" s="27">
        <f t="shared" si="17"/>
        <v>18768207</v>
      </c>
      <c r="H46" s="27">
        <f t="shared" si="17"/>
        <v>19447044</v>
      </c>
      <c r="I46" s="27">
        <f t="shared" si="17"/>
        <v>22699108</v>
      </c>
      <c r="J46" s="27">
        <f t="shared" si="17"/>
        <v>30262347</v>
      </c>
      <c r="K46" s="27">
        <f t="shared" si="17"/>
        <v>16319894</v>
      </c>
      <c r="L46" s="39">
        <f t="shared" si="17"/>
        <v>13526494</v>
      </c>
      <c r="M46" s="39">
        <f t="shared" si="17"/>
        <v>23970427</v>
      </c>
      <c r="N46" s="39">
        <f t="shared" si="17"/>
        <v>16557137</v>
      </c>
      <c r="O46" s="39">
        <f t="shared" si="17"/>
        <v>22297031</v>
      </c>
      <c r="P46" s="20">
        <f t="shared" si="4"/>
        <v>247799146</v>
      </c>
      <c r="Q46" s="28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s="4" customFormat="1" ht="12" customHeight="1" x14ac:dyDescent="0.2">
      <c r="A47" s="31" t="s">
        <v>86</v>
      </c>
      <c r="B47" s="31" t="s">
        <v>87</v>
      </c>
      <c r="C47" s="32" t="s">
        <v>88</v>
      </c>
      <c r="D47" s="33">
        <v>7151720</v>
      </c>
      <c r="E47" s="34">
        <v>8575909</v>
      </c>
      <c r="F47" s="34">
        <v>18602029</v>
      </c>
      <c r="G47" s="34">
        <v>13784363</v>
      </c>
      <c r="H47" s="35">
        <v>14188423</v>
      </c>
      <c r="I47" s="35">
        <v>13969184</v>
      </c>
      <c r="J47" s="35">
        <v>14773096</v>
      </c>
      <c r="K47" s="35">
        <v>11081948</v>
      </c>
      <c r="L47" s="35">
        <v>8297376</v>
      </c>
      <c r="M47" s="35">
        <v>7616329</v>
      </c>
      <c r="N47" s="35">
        <v>9889472</v>
      </c>
      <c r="O47" s="35">
        <v>7267807</v>
      </c>
      <c r="P47" s="36">
        <f t="shared" si="4"/>
        <v>135197656</v>
      </c>
    </row>
    <row r="48" spans="1:38" s="4" customFormat="1" ht="12" customHeight="1" x14ac:dyDescent="0.2">
      <c r="A48" s="31" t="s">
        <v>86</v>
      </c>
      <c r="B48" s="31" t="s">
        <v>89</v>
      </c>
      <c r="C48" s="32" t="s">
        <v>90</v>
      </c>
      <c r="D48" s="33">
        <v>3939525</v>
      </c>
      <c r="E48" s="34">
        <v>3141982</v>
      </c>
      <c r="F48" s="34">
        <v>2166455</v>
      </c>
      <c r="G48" s="34">
        <v>-4412924</v>
      </c>
      <c r="H48" s="35">
        <v>1242501</v>
      </c>
      <c r="I48" s="35">
        <v>523600</v>
      </c>
      <c r="J48" s="35">
        <v>1384740</v>
      </c>
      <c r="K48" s="35">
        <v>1568190</v>
      </c>
      <c r="L48" s="35">
        <v>1531306</v>
      </c>
      <c r="M48" s="35">
        <v>1661125</v>
      </c>
      <c r="N48" s="35">
        <v>1737395</v>
      </c>
      <c r="O48" s="35">
        <v>2581706</v>
      </c>
      <c r="P48" s="36">
        <f t="shared" si="4"/>
        <v>17065601</v>
      </c>
    </row>
    <row r="49" spans="1:38" s="4" customFormat="1" ht="12" customHeight="1" x14ac:dyDescent="0.2">
      <c r="A49" s="31" t="s">
        <v>18</v>
      </c>
      <c r="B49" s="31">
        <v>5111001</v>
      </c>
      <c r="C49" s="32" t="s">
        <v>91</v>
      </c>
      <c r="D49" s="33">
        <v>633944</v>
      </c>
      <c r="E49" s="34">
        <v>557625</v>
      </c>
      <c r="F49" s="34">
        <v>646431</v>
      </c>
      <c r="G49" s="34">
        <v>497566</v>
      </c>
      <c r="H49" s="35">
        <v>464549</v>
      </c>
      <c r="I49" s="35">
        <v>489090</v>
      </c>
      <c r="J49" s="35">
        <v>773296</v>
      </c>
      <c r="K49" s="35">
        <v>392201</v>
      </c>
      <c r="L49" s="35">
        <v>584216</v>
      </c>
      <c r="M49" s="35">
        <v>1664392</v>
      </c>
      <c r="N49" s="35">
        <v>1209745</v>
      </c>
      <c r="O49" s="35">
        <v>1441916</v>
      </c>
      <c r="P49" s="36">
        <f t="shared" si="4"/>
        <v>9354971</v>
      </c>
    </row>
    <row r="50" spans="1:38" s="37" customFormat="1" ht="12" customHeight="1" x14ac:dyDescent="0.2">
      <c r="A50" s="31" t="s">
        <v>86</v>
      </c>
      <c r="B50" s="31">
        <v>5112002</v>
      </c>
      <c r="C50" s="32" t="s">
        <v>92</v>
      </c>
      <c r="D50" s="53">
        <v>2517497</v>
      </c>
      <c r="E50" s="54">
        <v>8084837</v>
      </c>
      <c r="F50" s="55">
        <v>7933503</v>
      </c>
      <c r="G50" s="55">
        <v>8899202</v>
      </c>
      <c r="H50" s="35">
        <v>3551571</v>
      </c>
      <c r="I50" s="35">
        <v>7717234</v>
      </c>
      <c r="J50" s="35">
        <v>13331215</v>
      </c>
      <c r="K50" s="35">
        <v>3277555</v>
      </c>
      <c r="L50" s="35">
        <v>3113596</v>
      </c>
      <c r="M50" s="35">
        <v>13028581</v>
      </c>
      <c r="N50" s="35">
        <v>3720525</v>
      </c>
      <c r="O50" s="35">
        <v>11005602</v>
      </c>
      <c r="P50" s="36">
        <f t="shared" si="4"/>
        <v>86180918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23" customFormat="1" ht="18" customHeight="1" x14ac:dyDescent="0.2">
      <c r="A51" s="16"/>
      <c r="B51" s="16"/>
      <c r="C51" s="17" t="s">
        <v>93</v>
      </c>
      <c r="D51" s="18">
        <f t="shared" ref="D51:K51" si="18">D52</f>
        <v>23576192</v>
      </c>
      <c r="E51" s="19">
        <f t="shared" si="18"/>
        <v>22401221</v>
      </c>
      <c r="F51" s="19">
        <f t="shared" si="18"/>
        <v>52172510</v>
      </c>
      <c r="G51" s="19">
        <f t="shared" si="18"/>
        <v>102912290</v>
      </c>
      <c r="H51" s="19">
        <f t="shared" si="18"/>
        <v>23343386</v>
      </c>
      <c r="I51" s="19">
        <f t="shared" si="18"/>
        <v>33861819</v>
      </c>
      <c r="J51" s="19">
        <f t="shared" si="18"/>
        <v>29148662</v>
      </c>
      <c r="K51" s="19">
        <f t="shared" si="18"/>
        <v>33912355</v>
      </c>
      <c r="L51" s="19">
        <f>L52</f>
        <v>24816127</v>
      </c>
      <c r="M51" s="19">
        <f t="shared" ref="M51:O51" si="19">M52</f>
        <v>24784209</v>
      </c>
      <c r="N51" s="19">
        <f t="shared" si="19"/>
        <v>32796869</v>
      </c>
      <c r="O51" s="19">
        <f t="shared" si="19"/>
        <v>34134981</v>
      </c>
      <c r="P51" s="20">
        <f t="shared" si="4"/>
        <v>437860621</v>
      </c>
      <c r="Q51" s="21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</row>
    <row r="52" spans="1:38" s="30" customFormat="1" ht="12" customHeight="1" x14ac:dyDescent="0.2">
      <c r="A52" s="24"/>
      <c r="B52" s="24"/>
      <c r="C52" s="25" t="s">
        <v>94</v>
      </c>
      <c r="D52" s="26">
        <f>D53+D64</f>
        <v>23576192</v>
      </c>
      <c r="E52" s="27">
        <f>E53+E64</f>
        <v>22401221</v>
      </c>
      <c r="F52" s="27">
        <f>F53+F64</f>
        <v>52172510</v>
      </c>
      <c r="G52" s="27">
        <f>G53+G64</f>
        <v>102912290</v>
      </c>
      <c r="H52" s="27">
        <f>H53+H64</f>
        <v>23343386</v>
      </c>
      <c r="I52" s="27">
        <f t="shared" ref="I52:O52" si="20">I53+I64+I62</f>
        <v>33861819</v>
      </c>
      <c r="J52" s="27">
        <f t="shared" si="20"/>
        <v>29148662</v>
      </c>
      <c r="K52" s="27">
        <f t="shared" si="20"/>
        <v>33912355</v>
      </c>
      <c r="L52" s="27">
        <f t="shared" si="20"/>
        <v>24816127</v>
      </c>
      <c r="M52" s="27">
        <f t="shared" si="20"/>
        <v>24784209</v>
      </c>
      <c r="N52" s="27">
        <f t="shared" si="20"/>
        <v>32796869</v>
      </c>
      <c r="O52" s="27">
        <f t="shared" si="20"/>
        <v>34134981</v>
      </c>
      <c r="P52" s="20">
        <f t="shared" si="4"/>
        <v>437860621</v>
      </c>
      <c r="Q52" s="28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1:38" s="62" customFormat="1" ht="12" customHeight="1" x14ac:dyDescent="0.2">
      <c r="A53" s="56"/>
      <c r="B53" s="56"/>
      <c r="C53" s="57" t="s">
        <v>95</v>
      </c>
      <c r="D53" s="58">
        <f>SUM(D54:D61)</f>
        <v>23445664</v>
      </c>
      <c r="E53" s="59">
        <f t="shared" ref="E53:O53" si="21">SUM(E54:E61)</f>
        <v>22348106</v>
      </c>
      <c r="F53" s="59">
        <f t="shared" si="21"/>
        <v>52047948</v>
      </c>
      <c r="G53" s="59">
        <f t="shared" si="21"/>
        <v>102613505</v>
      </c>
      <c r="H53" s="59">
        <f t="shared" si="21"/>
        <v>23000542</v>
      </c>
      <c r="I53" s="59">
        <f t="shared" si="21"/>
        <v>33636870</v>
      </c>
      <c r="J53" s="59">
        <f t="shared" si="21"/>
        <v>29052460</v>
      </c>
      <c r="K53" s="59">
        <f t="shared" si="21"/>
        <v>33785061</v>
      </c>
      <c r="L53" s="59">
        <f t="shared" si="21"/>
        <v>24717975</v>
      </c>
      <c r="M53" s="59">
        <f t="shared" si="21"/>
        <v>24587062</v>
      </c>
      <c r="N53" s="59">
        <f t="shared" si="21"/>
        <v>32634710</v>
      </c>
      <c r="O53" s="59">
        <f t="shared" si="21"/>
        <v>33963819</v>
      </c>
      <c r="P53" s="60">
        <f>SUM(D53:O53)</f>
        <v>435833722</v>
      </c>
      <c r="Q53" s="28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</row>
    <row r="54" spans="1:38" s="63" customFormat="1" ht="12" customHeight="1" x14ac:dyDescent="0.2">
      <c r="A54" s="31" t="s">
        <v>18</v>
      </c>
      <c r="B54" s="31" t="s">
        <v>96</v>
      </c>
      <c r="C54" s="32" t="s">
        <v>97</v>
      </c>
      <c r="D54" s="33">
        <v>3765194</v>
      </c>
      <c r="E54" s="34">
        <v>3665134</v>
      </c>
      <c r="F54" s="34">
        <v>25863546</v>
      </c>
      <c r="G54" s="34">
        <v>3624033</v>
      </c>
      <c r="H54" s="35">
        <v>3648000</v>
      </c>
      <c r="I54" s="35">
        <v>4951999</v>
      </c>
      <c r="J54" s="35">
        <v>4760200</v>
      </c>
      <c r="K54" s="35">
        <v>4758614</v>
      </c>
      <c r="L54" s="35">
        <v>3645000</v>
      </c>
      <c r="M54" s="35">
        <v>3678000</v>
      </c>
      <c r="N54" s="35"/>
      <c r="O54" s="35">
        <v>3692000</v>
      </c>
      <c r="P54" s="36">
        <f t="shared" si="4"/>
        <v>66051720</v>
      </c>
      <c r="Q54" s="4"/>
    </row>
    <row r="55" spans="1:38" s="63" customFormat="1" ht="12" customHeight="1" x14ac:dyDescent="0.2">
      <c r="A55" s="31" t="s">
        <v>18</v>
      </c>
      <c r="B55" s="31" t="s">
        <v>96</v>
      </c>
      <c r="C55" s="32" t="s">
        <v>98</v>
      </c>
      <c r="D55" s="33">
        <v>290426</v>
      </c>
      <c r="E55" s="34">
        <v>394788</v>
      </c>
      <c r="F55" s="34">
        <v>273794</v>
      </c>
      <c r="G55" s="34">
        <v>447149</v>
      </c>
      <c r="H55" s="35">
        <v>282185</v>
      </c>
      <c r="I55" s="35">
        <v>257721</v>
      </c>
      <c r="J55" s="35">
        <v>280404</v>
      </c>
      <c r="K55" s="35">
        <v>312742</v>
      </c>
      <c r="L55" s="35">
        <v>276042</v>
      </c>
      <c r="M55" s="35">
        <v>254655</v>
      </c>
      <c r="N55" s="35"/>
      <c r="O55" s="35">
        <v>270480</v>
      </c>
      <c r="P55" s="36">
        <f t="shared" si="4"/>
        <v>3340386</v>
      </c>
      <c r="Q55" s="4"/>
    </row>
    <row r="56" spans="1:38" s="63" customFormat="1" ht="12" customHeight="1" x14ac:dyDescent="0.2">
      <c r="A56" s="31" t="s">
        <v>18</v>
      </c>
      <c r="B56" s="31" t="s">
        <v>96</v>
      </c>
      <c r="C56" s="32" t="s">
        <v>99</v>
      </c>
      <c r="D56" s="33">
        <v>1502647</v>
      </c>
      <c r="E56" s="34">
        <v>1657636</v>
      </c>
      <c r="F56" s="34">
        <v>2050749</v>
      </c>
      <c r="G56" s="34">
        <v>1339237</v>
      </c>
      <c r="H56" s="35">
        <v>2217386</v>
      </c>
      <c r="I56" s="35">
        <v>2519508</v>
      </c>
      <c r="J56" s="35">
        <v>1384656</v>
      </c>
      <c r="K56" s="35">
        <v>2332148</v>
      </c>
      <c r="L56" s="35">
        <v>2622000</v>
      </c>
      <c r="M56" s="35">
        <v>1656228</v>
      </c>
      <c r="N56" s="35">
        <v>8033234</v>
      </c>
      <c r="O56" s="35">
        <v>4413997</v>
      </c>
      <c r="P56" s="36">
        <f t="shared" si="4"/>
        <v>31729426</v>
      </c>
      <c r="Q56" s="4"/>
    </row>
    <row r="57" spans="1:38" s="63" customFormat="1" ht="12" customHeight="1" x14ac:dyDescent="0.2">
      <c r="A57" s="31" t="s">
        <v>100</v>
      </c>
      <c r="B57" s="31" t="s">
        <v>96</v>
      </c>
      <c r="C57" s="32" t="s">
        <v>101</v>
      </c>
      <c r="D57" s="33">
        <v>0</v>
      </c>
      <c r="E57" s="34">
        <v>0</v>
      </c>
      <c r="F57" s="34">
        <v>0</v>
      </c>
      <c r="G57" s="34">
        <v>0</v>
      </c>
      <c r="H57" s="35">
        <v>0</v>
      </c>
      <c r="I57" s="35">
        <v>5450000</v>
      </c>
      <c r="J57" s="35">
        <v>0</v>
      </c>
      <c r="K57" s="35">
        <v>0</v>
      </c>
      <c r="L57" s="35">
        <v>0</v>
      </c>
      <c r="M57" s="35"/>
      <c r="N57" s="35"/>
      <c r="O57" s="35"/>
      <c r="P57" s="36">
        <f t="shared" si="4"/>
        <v>5450000</v>
      </c>
      <c r="Q57" s="4"/>
    </row>
    <row r="58" spans="1:38" s="63" customFormat="1" ht="12" customHeight="1" x14ac:dyDescent="0.2">
      <c r="A58" s="31" t="s">
        <v>102</v>
      </c>
      <c r="B58" s="31" t="s">
        <v>96</v>
      </c>
      <c r="C58" s="32" t="s">
        <v>103</v>
      </c>
      <c r="D58" s="33">
        <v>0</v>
      </c>
      <c r="E58" s="34">
        <v>0</v>
      </c>
      <c r="F58" s="34">
        <v>0</v>
      </c>
      <c r="G58" s="34">
        <v>0</v>
      </c>
      <c r="H58" s="35">
        <v>0</v>
      </c>
      <c r="I58" s="35">
        <v>900000</v>
      </c>
      <c r="J58" s="35">
        <v>0</v>
      </c>
      <c r="K58" s="35">
        <v>0</v>
      </c>
      <c r="L58" s="35">
        <v>0</v>
      </c>
      <c r="M58" s="35"/>
      <c r="N58" s="35"/>
      <c r="O58" s="35"/>
      <c r="P58" s="36">
        <f t="shared" si="4"/>
        <v>900000</v>
      </c>
      <c r="Q58" s="4"/>
    </row>
    <row r="59" spans="1:38" s="63" customFormat="1" ht="12" customHeight="1" x14ac:dyDescent="0.2">
      <c r="A59" s="31" t="s">
        <v>104</v>
      </c>
      <c r="B59" s="31" t="s">
        <v>96</v>
      </c>
      <c r="C59" s="32" t="s">
        <v>105</v>
      </c>
      <c r="D59" s="33">
        <v>0</v>
      </c>
      <c r="E59" s="34">
        <v>0</v>
      </c>
      <c r="F59" s="34">
        <v>0</v>
      </c>
      <c r="G59" s="34">
        <v>0</v>
      </c>
      <c r="H59" s="35">
        <v>0</v>
      </c>
      <c r="I59" s="35">
        <v>900000</v>
      </c>
      <c r="J59" s="35">
        <v>0</v>
      </c>
      <c r="K59" s="35">
        <v>0</v>
      </c>
      <c r="L59" s="35">
        <v>0</v>
      </c>
      <c r="M59" s="35"/>
      <c r="N59" s="35"/>
      <c r="O59" s="35"/>
      <c r="P59" s="36">
        <f t="shared" si="4"/>
        <v>900000</v>
      </c>
      <c r="Q59" s="4"/>
    </row>
    <row r="60" spans="1:38" s="63" customFormat="1" ht="12" customHeight="1" x14ac:dyDescent="0.2">
      <c r="A60" s="31" t="s">
        <v>106</v>
      </c>
      <c r="B60" s="31" t="s">
        <v>96</v>
      </c>
      <c r="C60" s="32" t="s">
        <v>107</v>
      </c>
      <c r="D60" s="33">
        <v>0</v>
      </c>
      <c r="E60" s="34">
        <v>0</v>
      </c>
      <c r="F60" s="34">
        <v>0</v>
      </c>
      <c r="G60" s="34">
        <v>0</v>
      </c>
      <c r="H60" s="35">
        <v>0</v>
      </c>
      <c r="I60" s="35">
        <v>0</v>
      </c>
      <c r="J60" s="35">
        <v>0</v>
      </c>
      <c r="K60" s="35">
        <v>7785030</v>
      </c>
      <c r="L60" s="35">
        <v>0</v>
      </c>
      <c r="M60" s="35"/>
      <c r="N60" s="35"/>
      <c r="O60" s="35"/>
      <c r="P60" s="36">
        <f t="shared" si="4"/>
        <v>7785030</v>
      </c>
      <c r="Q60" s="4"/>
    </row>
    <row r="61" spans="1:38" s="64" customFormat="1" ht="12" customHeight="1" x14ac:dyDescent="0.2">
      <c r="A61" s="31" t="s">
        <v>108</v>
      </c>
      <c r="B61" s="31" t="s">
        <v>109</v>
      </c>
      <c r="C61" s="32" t="s">
        <v>110</v>
      </c>
      <c r="D61" s="33">
        <v>17887397</v>
      </c>
      <c r="E61" s="34">
        <v>16630548</v>
      </c>
      <c r="F61" s="34">
        <v>23859859</v>
      </c>
      <c r="G61" s="34">
        <v>97203086</v>
      </c>
      <c r="H61" s="35">
        <v>16852971</v>
      </c>
      <c r="I61" s="35">
        <v>18657642</v>
      </c>
      <c r="J61" s="35">
        <v>22627200</v>
      </c>
      <c r="K61" s="35">
        <v>18596527</v>
      </c>
      <c r="L61" s="35">
        <v>18174933</v>
      </c>
      <c r="M61" s="35">
        <v>18998179</v>
      </c>
      <c r="N61" s="35">
        <v>24601476</v>
      </c>
      <c r="O61" s="35">
        <v>25587342</v>
      </c>
      <c r="P61" s="36">
        <f>SUM(D61:O61)</f>
        <v>319677160</v>
      </c>
      <c r="Q61" s="4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</row>
    <row r="62" spans="1:38" s="62" customFormat="1" ht="12" customHeight="1" x14ac:dyDescent="0.2">
      <c r="A62" s="38"/>
      <c r="B62" s="38"/>
      <c r="C62" s="65" t="s">
        <v>111</v>
      </c>
      <c r="D62" s="66">
        <v>0</v>
      </c>
      <c r="E62" s="67">
        <v>0</v>
      </c>
      <c r="F62" s="67">
        <v>0</v>
      </c>
      <c r="G62" s="67">
        <v>0</v>
      </c>
      <c r="H62" s="67">
        <v>0</v>
      </c>
      <c r="I62" s="67">
        <f>SUM(I63)</f>
        <v>62500</v>
      </c>
      <c r="J62" s="68">
        <v>0</v>
      </c>
      <c r="K62" s="68">
        <v>0</v>
      </c>
      <c r="L62" s="68">
        <v>0</v>
      </c>
      <c r="M62" s="68"/>
      <c r="N62" s="68"/>
      <c r="O62" s="68"/>
      <c r="P62" s="20">
        <f t="shared" si="4"/>
        <v>62500</v>
      </c>
      <c r="Q62" s="28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</row>
    <row r="63" spans="1:38" s="64" customFormat="1" ht="12" customHeight="1" x14ac:dyDescent="0.2">
      <c r="A63" s="31" t="s">
        <v>108</v>
      </c>
      <c r="B63" s="31">
        <v>6210003</v>
      </c>
      <c r="C63" s="69" t="s">
        <v>112</v>
      </c>
      <c r="D63" s="33">
        <v>0</v>
      </c>
      <c r="E63" s="34">
        <v>0</v>
      </c>
      <c r="F63" s="34">
        <v>0</v>
      </c>
      <c r="G63" s="34">
        <v>0</v>
      </c>
      <c r="H63" s="35">
        <v>0</v>
      </c>
      <c r="I63" s="35">
        <v>62500</v>
      </c>
      <c r="J63" s="35">
        <v>0</v>
      </c>
      <c r="K63" s="35">
        <v>0</v>
      </c>
      <c r="L63" s="35">
        <v>0</v>
      </c>
      <c r="M63" s="35"/>
      <c r="N63" s="35"/>
      <c r="O63" s="35"/>
      <c r="P63" s="36">
        <f t="shared" si="4"/>
        <v>62500</v>
      </c>
      <c r="Q63" s="4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</row>
    <row r="64" spans="1:38" s="61" customFormat="1" ht="12" customHeight="1" x14ac:dyDescent="0.2">
      <c r="A64" s="38"/>
      <c r="B64" s="38"/>
      <c r="C64" s="65" t="s">
        <v>75</v>
      </c>
      <c r="D64" s="26">
        <f>D65+D67</f>
        <v>130528</v>
      </c>
      <c r="E64" s="27">
        <f t="shared" ref="E64:H64" si="22">E65+E67</f>
        <v>53115</v>
      </c>
      <c r="F64" s="27">
        <f t="shared" si="22"/>
        <v>124562</v>
      </c>
      <c r="G64" s="27">
        <f t="shared" si="22"/>
        <v>298785</v>
      </c>
      <c r="H64" s="27">
        <f t="shared" si="22"/>
        <v>342844</v>
      </c>
      <c r="I64" s="27">
        <f>I65+I67</f>
        <v>162449</v>
      </c>
      <c r="J64" s="27">
        <f t="shared" ref="J64:O64" si="23">J65+J67</f>
        <v>96202</v>
      </c>
      <c r="K64" s="27">
        <f t="shared" si="23"/>
        <v>127294</v>
      </c>
      <c r="L64" s="39">
        <f t="shared" si="23"/>
        <v>98152</v>
      </c>
      <c r="M64" s="39">
        <f t="shared" si="23"/>
        <v>197147</v>
      </c>
      <c r="N64" s="39">
        <f t="shared" si="23"/>
        <v>162159</v>
      </c>
      <c r="O64" s="39">
        <f t="shared" si="23"/>
        <v>171162</v>
      </c>
      <c r="P64" s="20">
        <f t="shared" si="4"/>
        <v>1964399</v>
      </c>
      <c r="Q64" s="28"/>
    </row>
    <row r="65" spans="1:38" s="62" customFormat="1" ht="12" customHeight="1" x14ac:dyDescent="0.2">
      <c r="A65" s="38"/>
      <c r="B65" s="38"/>
      <c r="C65" s="70" t="s">
        <v>113</v>
      </c>
      <c r="D65" s="66">
        <f t="shared" ref="D65:O65" si="24">SUM(D66:D66)</f>
        <v>86980</v>
      </c>
      <c r="E65" s="67">
        <f t="shared" si="24"/>
        <v>0</v>
      </c>
      <c r="F65" s="67">
        <f t="shared" si="24"/>
        <v>64792</v>
      </c>
      <c r="G65" s="67">
        <f t="shared" si="24"/>
        <v>118994</v>
      </c>
      <c r="H65" s="67">
        <f t="shared" si="24"/>
        <v>185542</v>
      </c>
      <c r="I65" s="67">
        <f t="shared" si="24"/>
        <v>18081</v>
      </c>
      <c r="J65" s="67">
        <f t="shared" si="24"/>
        <v>17167</v>
      </c>
      <c r="K65" s="67">
        <f t="shared" si="24"/>
        <v>9609</v>
      </c>
      <c r="L65" s="68">
        <f t="shared" si="24"/>
        <v>24029</v>
      </c>
      <c r="M65" s="68">
        <f t="shared" si="24"/>
        <v>66516</v>
      </c>
      <c r="N65" s="68">
        <f t="shared" si="24"/>
        <v>2151</v>
      </c>
      <c r="O65" s="68">
        <f t="shared" si="24"/>
        <v>17543</v>
      </c>
      <c r="P65" s="20">
        <f t="shared" si="4"/>
        <v>611404</v>
      </c>
      <c r="Q65" s="28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</row>
    <row r="66" spans="1:38" s="64" customFormat="1" ht="12" customHeight="1" x14ac:dyDescent="0.2">
      <c r="A66" s="31" t="s">
        <v>18</v>
      </c>
      <c r="B66" s="31" t="s">
        <v>114</v>
      </c>
      <c r="C66" s="69" t="s">
        <v>115</v>
      </c>
      <c r="D66" s="33">
        <v>86980</v>
      </c>
      <c r="E66" s="34">
        <v>0</v>
      </c>
      <c r="F66" s="34">
        <v>64792</v>
      </c>
      <c r="G66" s="34">
        <v>118994</v>
      </c>
      <c r="H66" s="35">
        <v>185542</v>
      </c>
      <c r="I66" s="35">
        <v>18081</v>
      </c>
      <c r="J66" s="35">
        <v>17167</v>
      </c>
      <c r="K66" s="35">
        <v>9609</v>
      </c>
      <c r="L66" s="35">
        <v>24029</v>
      </c>
      <c r="M66" s="35">
        <v>66516</v>
      </c>
      <c r="N66" s="35">
        <v>2151</v>
      </c>
      <c r="O66" s="35">
        <v>17543</v>
      </c>
      <c r="P66" s="36">
        <f t="shared" si="4"/>
        <v>611404</v>
      </c>
      <c r="Q66" s="4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</row>
    <row r="67" spans="1:38" s="62" customFormat="1" ht="12" customHeight="1" x14ac:dyDescent="0.2">
      <c r="A67" s="38"/>
      <c r="B67" s="38"/>
      <c r="C67" s="70" t="s">
        <v>116</v>
      </c>
      <c r="D67" s="66">
        <f t="shared" ref="D67:H67" si="25">SUM(D68:D69)</f>
        <v>43548</v>
      </c>
      <c r="E67" s="67">
        <f t="shared" si="25"/>
        <v>53115</v>
      </c>
      <c r="F67" s="67">
        <f t="shared" si="25"/>
        <v>59770</v>
      </c>
      <c r="G67" s="67">
        <f t="shared" si="25"/>
        <v>179791</v>
      </c>
      <c r="H67" s="67">
        <f t="shared" si="25"/>
        <v>157302</v>
      </c>
      <c r="I67" s="67">
        <f>SUM(I68:I69)</f>
        <v>144368</v>
      </c>
      <c r="J67" s="67">
        <f t="shared" ref="J67:K67" si="26">SUM(J68:J69)</f>
        <v>79035</v>
      </c>
      <c r="K67" s="67">
        <f t="shared" si="26"/>
        <v>117685</v>
      </c>
      <c r="L67" s="68">
        <f>SUM(L68:L69)</f>
        <v>74123</v>
      </c>
      <c r="M67" s="68">
        <f t="shared" ref="M67:O67" si="27">SUM(M68:M69)</f>
        <v>130631</v>
      </c>
      <c r="N67" s="68">
        <f t="shared" si="27"/>
        <v>160008</v>
      </c>
      <c r="O67" s="68">
        <f t="shared" si="27"/>
        <v>153619</v>
      </c>
      <c r="P67" s="20">
        <f t="shared" si="4"/>
        <v>1352995</v>
      </c>
      <c r="Q67" s="28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</row>
    <row r="68" spans="1:38" s="63" customFormat="1" ht="12" customHeight="1" x14ac:dyDescent="0.2">
      <c r="A68" s="31" t="s">
        <v>18</v>
      </c>
      <c r="B68" s="31" t="s">
        <v>117</v>
      </c>
      <c r="C68" s="69" t="s">
        <v>118</v>
      </c>
      <c r="D68" s="33">
        <v>25465</v>
      </c>
      <c r="E68" s="34">
        <v>46073</v>
      </c>
      <c r="F68" s="34">
        <v>50685</v>
      </c>
      <c r="G68" s="34">
        <v>164177</v>
      </c>
      <c r="H68" s="35">
        <v>130647</v>
      </c>
      <c r="I68" s="35">
        <v>137413</v>
      </c>
      <c r="J68" s="35">
        <v>65890</v>
      </c>
      <c r="K68" s="35">
        <v>89578</v>
      </c>
      <c r="L68" s="35">
        <v>44425</v>
      </c>
      <c r="M68" s="35">
        <v>115243</v>
      </c>
      <c r="N68" s="35">
        <v>150697</v>
      </c>
      <c r="O68" s="35">
        <v>118018</v>
      </c>
      <c r="P68" s="36">
        <f t="shared" ref="P68:P107" si="28">SUM(D68:O68)</f>
        <v>1138311</v>
      </c>
      <c r="Q68" s="4"/>
    </row>
    <row r="69" spans="1:38" s="72" customFormat="1" ht="12" customHeight="1" x14ac:dyDescent="0.2">
      <c r="A69" s="31" t="s">
        <v>18</v>
      </c>
      <c r="B69" s="31" t="s">
        <v>119</v>
      </c>
      <c r="C69" s="69" t="s">
        <v>120</v>
      </c>
      <c r="D69" s="33">
        <v>18083</v>
      </c>
      <c r="E69" s="34">
        <v>7042</v>
      </c>
      <c r="F69" s="34">
        <v>9085</v>
      </c>
      <c r="G69" s="34">
        <v>15614</v>
      </c>
      <c r="H69" s="35">
        <v>26655</v>
      </c>
      <c r="I69" s="35">
        <v>6955</v>
      </c>
      <c r="J69" s="35">
        <v>13145</v>
      </c>
      <c r="K69" s="35">
        <v>28107</v>
      </c>
      <c r="L69" s="35">
        <v>29698</v>
      </c>
      <c r="M69" s="35">
        <v>15388</v>
      </c>
      <c r="N69" s="35">
        <v>9311</v>
      </c>
      <c r="O69" s="35">
        <v>35601</v>
      </c>
      <c r="P69" s="36">
        <f t="shared" si="28"/>
        <v>214684</v>
      </c>
      <c r="Q69" s="4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</row>
    <row r="70" spans="1:38" s="30" customFormat="1" ht="36.75" customHeight="1" x14ac:dyDescent="0.2">
      <c r="A70" s="24"/>
      <c r="B70" s="24"/>
      <c r="C70" s="73" t="s">
        <v>121</v>
      </c>
      <c r="D70" s="18">
        <f t="shared" ref="D70:O70" si="29">SUM(D72+D86+D108+D201+D253)</f>
        <v>5094558452</v>
      </c>
      <c r="E70" s="19">
        <f t="shared" si="29"/>
        <v>4816936834</v>
      </c>
      <c r="F70" s="19">
        <f t="shared" si="29"/>
        <v>4798924801</v>
      </c>
      <c r="G70" s="19">
        <f t="shared" si="29"/>
        <v>4776656387</v>
      </c>
      <c r="H70" s="19">
        <f t="shared" si="29"/>
        <v>4439805616</v>
      </c>
      <c r="I70" s="19">
        <f t="shared" si="29"/>
        <v>4108980781</v>
      </c>
      <c r="J70" s="19">
        <f t="shared" si="29"/>
        <v>4297883621</v>
      </c>
      <c r="K70" s="19">
        <f t="shared" si="29"/>
        <v>4400435473</v>
      </c>
      <c r="L70" s="19">
        <f t="shared" si="29"/>
        <v>4194989646</v>
      </c>
      <c r="M70" s="19">
        <f t="shared" si="29"/>
        <v>3994051586</v>
      </c>
      <c r="N70" s="19">
        <f t="shared" si="29"/>
        <v>4219105279</v>
      </c>
      <c r="O70" s="19">
        <f t="shared" si="29"/>
        <v>5573247749</v>
      </c>
      <c r="P70" s="48">
        <f t="shared" si="28"/>
        <v>54715576225</v>
      </c>
      <c r="Q70" s="4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1:38" s="29" customFormat="1" ht="12" customHeight="1" x14ac:dyDescent="0.2">
      <c r="A71" s="74"/>
      <c r="B71" s="74"/>
      <c r="C71" s="75"/>
      <c r="D71" s="76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36"/>
      <c r="Q71" s="4"/>
    </row>
    <row r="72" spans="1:38" s="29" customFormat="1" ht="12" customHeight="1" x14ac:dyDescent="0.2">
      <c r="A72" s="24"/>
      <c r="B72" s="24"/>
      <c r="C72" s="25" t="s">
        <v>122</v>
      </c>
      <c r="D72" s="26">
        <f t="shared" ref="D72:O72" si="30">SUM(D73:D85)</f>
        <v>1907749402</v>
      </c>
      <c r="E72" s="27">
        <f t="shared" si="30"/>
        <v>2918792533</v>
      </c>
      <c r="F72" s="27">
        <f t="shared" si="30"/>
        <v>1840140104</v>
      </c>
      <c r="G72" s="27">
        <f t="shared" si="30"/>
        <v>2846093981</v>
      </c>
      <c r="H72" s="27">
        <f t="shared" si="30"/>
        <v>2017422748</v>
      </c>
      <c r="I72" s="27">
        <f t="shared" si="30"/>
        <v>1642154384</v>
      </c>
      <c r="J72" s="27">
        <f t="shared" si="30"/>
        <v>1879644373</v>
      </c>
      <c r="K72" s="27">
        <f t="shared" si="30"/>
        <v>1994603687</v>
      </c>
      <c r="L72" s="27">
        <f t="shared" si="30"/>
        <v>1843630434</v>
      </c>
      <c r="M72" s="27">
        <f t="shared" si="30"/>
        <v>1867677355</v>
      </c>
      <c r="N72" s="27">
        <f t="shared" si="30"/>
        <v>1788478167</v>
      </c>
      <c r="O72" s="27">
        <f t="shared" si="30"/>
        <v>1894456720</v>
      </c>
      <c r="P72" s="20">
        <f t="shared" si="28"/>
        <v>24440843888</v>
      </c>
      <c r="Q72" s="4"/>
    </row>
    <row r="73" spans="1:38" s="37" customFormat="1" ht="12" customHeight="1" x14ac:dyDescent="0.2">
      <c r="A73" s="31" t="s">
        <v>123</v>
      </c>
      <c r="B73" s="31" t="s">
        <v>124</v>
      </c>
      <c r="C73" s="78" t="s">
        <v>125</v>
      </c>
      <c r="D73" s="33">
        <v>1452131423</v>
      </c>
      <c r="E73" s="34">
        <v>2163474767</v>
      </c>
      <c r="F73" s="34">
        <v>1368968537</v>
      </c>
      <c r="G73" s="34">
        <v>2235742507</v>
      </c>
      <c r="H73" s="35">
        <v>1539841358</v>
      </c>
      <c r="I73" s="35">
        <v>1288607187</v>
      </c>
      <c r="J73" s="35">
        <v>1402022334</v>
      </c>
      <c r="K73" s="35">
        <v>1563711190</v>
      </c>
      <c r="L73" s="35">
        <v>1380211171</v>
      </c>
      <c r="M73" s="35">
        <v>1273274611</v>
      </c>
      <c r="N73" s="35">
        <v>1404008862</v>
      </c>
      <c r="O73" s="35">
        <v>1352398449</v>
      </c>
      <c r="P73" s="36">
        <f t="shared" si="28"/>
        <v>18424392396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s="37" customFormat="1" ht="12" customHeight="1" x14ac:dyDescent="0.2">
      <c r="A74" s="31" t="s">
        <v>126</v>
      </c>
      <c r="B74" s="31" t="s">
        <v>127</v>
      </c>
      <c r="C74" s="78" t="s">
        <v>128</v>
      </c>
      <c r="D74" s="33">
        <v>0</v>
      </c>
      <c r="E74" s="34">
        <v>55150981</v>
      </c>
      <c r="F74" s="34">
        <v>0</v>
      </c>
      <c r="G74" s="34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6">
        <f t="shared" si="28"/>
        <v>55150981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37" customFormat="1" ht="12" customHeight="1" x14ac:dyDescent="0.2">
      <c r="A75" s="31" t="s">
        <v>129</v>
      </c>
      <c r="B75" s="31">
        <v>8101002</v>
      </c>
      <c r="C75" s="78" t="s">
        <v>130</v>
      </c>
      <c r="D75" s="33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5">
        <v>111137177</v>
      </c>
      <c r="N75" s="35">
        <v>0</v>
      </c>
      <c r="O75" s="35">
        <v>71297351</v>
      </c>
      <c r="P75" s="36">
        <f t="shared" si="28"/>
        <v>182434528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s="37" customFormat="1" ht="12" customHeight="1" x14ac:dyDescent="0.2">
      <c r="A76" s="31" t="s">
        <v>123</v>
      </c>
      <c r="B76" s="31" t="s">
        <v>131</v>
      </c>
      <c r="C76" s="78" t="s">
        <v>132</v>
      </c>
      <c r="D76" s="33">
        <v>70798795</v>
      </c>
      <c r="E76" s="34">
        <v>102664110</v>
      </c>
      <c r="F76" s="34">
        <v>66465701</v>
      </c>
      <c r="G76" s="34">
        <v>107960173</v>
      </c>
      <c r="H76" s="35">
        <v>69862636</v>
      </c>
      <c r="I76" s="35">
        <v>69283689</v>
      </c>
      <c r="J76" s="35">
        <v>69327235</v>
      </c>
      <c r="K76" s="35">
        <v>77404743</v>
      </c>
      <c r="L76" s="35">
        <v>68495716</v>
      </c>
      <c r="M76" s="79">
        <v>64027061</v>
      </c>
      <c r="N76" s="79">
        <v>69710046</v>
      </c>
      <c r="O76" s="79">
        <v>68021110</v>
      </c>
      <c r="P76" s="36">
        <f>SUM(D76:O76)</f>
        <v>904021015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s="37" customFormat="1" ht="12" customHeight="1" x14ac:dyDescent="0.2">
      <c r="A77" s="31" t="s">
        <v>126</v>
      </c>
      <c r="B77" s="31" t="s">
        <v>133</v>
      </c>
      <c r="C77" s="78" t="s">
        <v>134</v>
      </c>
      <c r="D77" s="33">
        <v>0</v>
      </c>
      <c r="E77" s="34">
        <v>2684129</v>
      </c>
      <c r="F77" s="34">
        <v>0</v>
      </c>
      <c r="G77" s="34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79">
        <v>0</v>
      </c>
      <c r="P77" s="80">
        <f>SUM(D77:O77)</f>
        <v>2684129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s="37" customFormat="1" ht="12" customHeight="1" x14ac:dyDescent="0.2">
      <c r="A78" s="31" t="s">
        <v>129</v>
      </c>
      <c r="B78" s="31" t="s">
        <v>133</v>
      </c>
      <c r="C78" s="78" t="s">
        <v>134</v>
      </c>
      <c r="D78" s="33">
        <v>0</v>
      </c>
      <c r="E78" s="34">
        <v>0</v>
      </c>
      <c r="F78" s="34">
        <v>0</v>
      </c>
      <c r="G78" s="34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79">
        <v>5438645</v>
      </c>
      <c r="N78" s="79">
        <v>0</v>
      </c>
      <c r="O78" s="79">
        <v>3721341</v>
      </c>
      <c r="P78" s="80">
        <f>SUM(D78:O78)</f>
        <v>9159986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s="37" customFormat="1" x14ac:dyDescent="0.2">
      <c r="A79" s="31" t="s">
        <v>123</v>
      </c>
      <c r="B79" s="31" t="s">
        <v>135</v>
      </c>
      <c r="C79" s="78" t="s">
        <v>136</v>
      </c>
      <c r="D79" s="33">
        <v>30004322</v>
      </c>
      <c r="E79" s="34">
        <v>52700038</v>
      </c>
      <c r="F79" s="34">
        <v>25635326</v>
      </c>
      <c r="G79" s="34">
        <v>23612746</v>
      </c>
      <c r="H79" s="35">
        <v>26887493</v>
      </c>
      <c r="I79" s="35">
        <v>18087540</v>
      </c>
      <c r="J79" s="35">
        <v>32819386</v>
      </c>
      <c r="K79" s="35">
        <v>33377253</v>
      </c>
      <c r="L79" s="35">
        <v>33591039</v>
      </c>
      <c r="M79" s="79">
        <v>40057241</v>
      </c>
      <c r="N79" s="79">
        <v>33283795</v>
      </c>
      <c r="O79" s="79">
        <v>33148231</v>
      </c>
      <c r="P79" s="36">
        <f t="shared" si="28"/>
        <v>383204410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s="37" customFormat="1" ht="12" customHeight="1" x14ac:dyDescent="0.2">
      <c r="A80" s="31" t="s">
        <v>123</v>
      </c>
      <c r="B80" s="31" t="s">
        <v>137</v>
      </c>
      <c r="C80" s="78" t="s">
        <v>138</v>
      </c>
      <c r="D80" s="33">
        <v>113447870</v>
      </c>
      <c r="E80" s="34">
        <v>45753610</v>
      </c>
      <c r="F80" s="34">
        <v>45753610</v>
      </c>
      <c r="G80" s="34">
        <v>200551423</v>
      </c>
      <c r="H80" s="35">
        <v>50894699</v>
      </c>
      <c r="I80" s="35">
        <v>45753610</v>
      </c>
      <c r="J80" s="35">
        <v>94711407</v>
      </c>
      <c r="K80" s="35">
        <v>45753610</v>
      </c>
      <c r="L80" s="35">
        <v>45753610</v>
      </c>
      <c r="M80" s="79">
        <v>117492579</v>
      </c>
      <c r="N80" s="79">
        <v>45753610</v>
      </c>
      <c r="O80" s="79">
        <v>45753610</v>
      </c>
      <c r="P80" s="36">
        <f t="shared" si="28"/>
        <v>897373248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s="37" customFormat="1" ht="12" customHeight="1" x14ac:dyDescent="0.2">
      <c r="A81" s="31" t="s">
        <v>126</v>
      </c>
      <c r="B81" s="31" t="s">
        <v>139</v>
      </c>
      <c r="C81" s="78" t="s">
        <v>140</v>
      </c>
      <c r="D81" s="33">
        <v>0</v>
      </c>
      <c r="E81" s="34">
        <v>-128667</v>
      </c>
      <c r="F81" s="34">
        <v>0</v>
      </c>
      <c r="G81" s="34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6">
        <f t="shared" si="28"/>
        <v>-128667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s="37" customFormat="1" ht="12" customHeight="1" x14ac:dyDescent="0.2">
      <c r="A82" s="31" t="s">
        <v>129</v>
      </c>
      <c r="B82" s="31" t="s">
        <v>139</v>
      </c>
      <c r="C82" s="78" t="s">
        <v>140</v>
      </c>
      <c r="D82" s="33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79">
        <v>19461475</v>
      </c>
      <c r="N82" s="79">
        <v>0</v>
      </c>
      <c r="O82" s="79">
        <v>8865540</v>
      </c>
      <c r="P82" s="36">
        <f t="shared" si="28"/>
        <v>28327015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s="37" customFormat="1" ht="12" customHeight="1" x14ac:dyDescent="0.2">
      <c r="A83" s="31" t="s">
        <v>123</v>
      </c>
      <c r="B83" s="31" t="s">
        <v>141</v>
      </c>
      <c r="C83" s="78" t="s">
        <v>142</v>
      </c>
      <c r="D83" s="33">
        <v>10219018</v>
      </c>
      <c r="E83" s="34">
        <v>16562630</v>
      </c>
      <c r="F83" s="34">
        <v>14366317</v>
      </c>
      <c r="G83" s="34">
        <v>15846123</v>
      </c>
      <c r="H83" s="35">
        <v>26615165</v>
      </c>
      <c r="I83" s="35">
        <v>17219640</v>
      </c>
      <c r="J83" s="35">
        <v>17183656</v>
      </c>
      <c r="K83" s="35">
        <v>18399688</v>
      </c>
      <c r="L83" s="35">
        <v>18868486</v>
      </c>
      <c r="M83" s="79">
        <v>18567616</v>
      </c>
      <c r="N83" s="79">
        <v>19222754</v>
      </c>
      <c r="O83" s="79">
        <v>18322744</v>
      </c>
      <c r="P83" s="36">
        <f t="shared" si="28"/>
        <v>211393837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s="37" customFormat="1" ht="12" customHeight="1" x14ac:dyDescent="0.2">
      <c r="A84" s="31" t="s">
        <v>123</v>
      </c>
      <c r="B84" s="31" t="s">
        <v>143</v>
      </c>
      <c r="C84" s="78" t="s">
        <v>144</v>
      </c>
      <c r="D84" s="33">
        <v>67019519</v>
      </c>
      <c r="E84" s="34">
        <v>74533886</v>
      </c>
      <c r="F84" s="34">
        <v>60417670</v>
      </c>
      <c r="G84" s="34">
        <v>60104977</v>
      </c>
      <c r="H84" s="35">
        <v>89520262</v>
      </c>
      <c r="I84" s="35">
        <v>74932296</v>
      </c>
      <c r="J84" s="35">
        <v>78072996</v>
      </c>
      <c r="K84" s="35">
        <v>71389310</v>
      </c>
      <c r="L84" s="35">
        <v>72496785</v>
      </c>
      <c r="M84" s="79">
        <v>69137588</v>
      </c>
      <c r="N84" s="79">
        <v>67612597</v>
      </c>
      <c r="O84" s="79">
        <v>67759891</v>
      </c>
      <c r="P84" s="36">
        <f t="shared" si="28"/>
        <v>852997777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s="37" customFormat="1" ht="12" customHeight="1" x14ac:dyDescent="0.2">
      <c r="A85" s="31" t="s">
        <v>123</v>
      </c>
      <c r="B85" s="31" t="s">
        <v>145</v>
      </c>
      <c r="C85" s="78" t="s">
        <v>146</v>
      </c>
      <c r="D85" s="33">
        <v>164128455</v>
      </c>
      <c r="E85" s="34">
        <v>405397049</v>
      </c>
      <c r="F85" s="34">
        <v>258532943</v>
      </c>
      <c r="G85" s="34">
        <v>202276032</v>
      </c>
      <c r="H85" s="35">
        <v>213801135</v>
      </c>
      <c r="I85" s="35">
        <v>128270422</v>
      </c>
      <c r="J85" s="35">
        <v>185507359</v>
      </c>
      <c r="K85" s="35">
        <v>184567893</v>
      </c>
      <c r="L85" s="35">
        <v>224213627</v>
      </c>
      <c r="M85" s="79">
        <v>149083362</v>
      </c>
      <c r="N85" s="79">
        <v>148886503</v>
      </c>
      <c r="O85" s="79">
        <v>225168453</v>
      </c>
      <c r="P85" s="36">
        <f t="shared" si="28"/>
        <v>2489833233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s="22" customFormat="1" ht="15.75" customHeight="1" x14ac:dyDescent="0.2">
      <c r="A86" s="16"/>
      <c r="B86" s="16"/>
      <c r="C86" s="17" t="s">
        <v>147</v>
      </c>
      <c r="D86" s="18">
        <f t="shared" ref="D86:K86" si="31">SUM(D87+D91+D92+D93+D94+D95+D103+D106+D107)</f>
        <v>2906099931</v>
      </c>
      <c r="E86" s="19">
        <f t="shared" si="31"/>
        <v>1490888498</v>
      </c>
      <c r="F86" s="19">
        <f t="shared" si="31"/>
        <v>2095362723</v>
      </c>
      <c r="G86" s="19">
        <f t="shared" si="31"/>
        <v>1237828669</v>
      </c>
      <c r="H86" s="19">
        <f t="shared" si="31"/>
        <v>1930599982</v>
      </c>
      <c r="I86" s="19">
        <f t="shared" si="31"/>
        <v>1629929626</v>
      </c>
      <c r="J86" s="19">
        <f t="shared" si="31"/>
        <v>1887671842</v>
      </c>
      <c r="K86" s="19">
        <f t="shared" si="31"/>
        <v>1813551999</v>
      </c>
      <c r="L86" s="79">
        <f>SUM(L87+L91+L92+L93+L94+L95+L103+L106+L107)</f>
        <v>1795228830</v>
      </c>
      <c r="M86" s="79">
        <f>SUM(M87+M91+M92+M93+M94+M95+M103+M106+M107)</f>
        <v>1653730298</v>
      </c>
      <c r="N86" s="79">
        <f t="shared" ref="N86" si="32">SUM(N87+N91+N92+N93+N94+N95+N103+N106+N107)</f>
        <v>1643990938</v>
      </c>
      <c r="O86" s="79">
        <f>SUM(O87+O91+O92+O93+O94+O95+O103+O106+O107)</f>
        <v>3110563045</v>
      </c>
      <c r="P86" s="48">
        <f t="shared" si="28"/>
        <v>23195446381</v>
      </c>
      <c r="Q86" s="21"/>
    </row>
    <row r="87" spans="1:38" s="4" customFormat="1" ht="12" customHeight="1" x14ac:dyDescent="0.2">
      <c r="A87" s="31" t="s">
        <v>108</v>
      </c>
      <c r="B87" s="31" t="s">
        <v>148</v>
      </c>
      <c r="C87" s="81" t="s">
        <v>149</v>
      </c>
      <c r="D87" s="33">
        <f>SUM(D88:D90)</f>
        <v>2065101854</v>
      </c>
      <c r="E87" s="34">
        <f t="shared" ref="E87:I87" si="33">SUM(E88:E90)</f>
        <v>731496491</v>
      </c>
      <c r="F87" s="34">
        <f t="shared" si="33"/>
        <v>1281381579</v>
      </c>
      <c r="G87" s="34">
        <f t="shared" si="33"/>
        <v>486520918</v>
      </c>
      <c r="H87" s="34">
        <f t="shared" si="33"/>
        <v>1123686111</v>
      </c>
      <c r="I87" s="34">
        <f t="shared" si="33"/>
        <v>864415162</v>
      </c>
      <c r="J87" s="35">
        <v>1095723359</v>
      </c>
      <c r="K87" s="35">
        <v>1063456862</v>
      </c>
      <c r="L87" s="35">
        <f>SUM(L88:L90)</f>
        <v>1020445345</v>
      </c>
      <c r="M87" s="35">
        <f t="shared" ref="M87:N87" si="34">SUM(M88:M90)</f>
        <v>837197094</v>
      </c>
      <c r="N87" s="35">
        <f t="shared" si="34"/>
        <v>887834973</v>
      </c>
      <c r="O87" s="35">
        <f>SUM(O88:O90)</f>
        <v>2310611588</v>
      </c>
      <c r="P87" s="36">
        <f t="shared" si="28"/>
        <v>13767871336</v>
      </c>
    </row>
    <row r="88" spans="1:38" s="82" customFormat="1" ht="12" customHeight="1" x14ac:dyDescent="0.2">
      <c r="A88" s="31" t="s">
        <v>150</v>
      </c>
      <c r="B88" s="31" t="s">
        <v>151</v>
      </c>
      <c r="C88" s="32" t="s">
        <v>152</v>
      </c>
      <c r="D88" s="33">
        <v>2020004715</v>
      </c>
      <c r="E88" s="34">
        <v>690812915</v>
      </c>
      <c r="F88" s="34">
        <v>1240698003</v>
      </c>
      <c r="G88" s="34">
        <v>445837342</v>
      </c>
      <c r="H88" s="35">
        <v>1083002535</v>
      </c>
      <c r="I88" s="35">
        <v>823731586</v>
      </c>
      <c r="J88" s="35">
        <v>1053596357</v>
      </c>
      <c r="K88" s="35">
        <v>1024216710</v>
      </c>
      <c r="L88" s="35">
        <v>979761769</v>
      </c>
      <c r="M88" s="35">
        <v>796513518</v>
      </c>
      <c r="N88" s="35">
        <v>847151397</v>
      </c>
      <c r="O88" s="35">
        <v>2265530800</v>
      </c>
      <c r="P88" s="36">
        <f t="shared" si="28"/>
        <v>13270857647</v>
      </c>
      <c r="Q88" s="4"/>
    </row>
    <row r="89" spans="1:38" s="83" customFormat="1" ht="12" customHeight="1" x14ac:dyDescent="0.2">
      <c r="A89" s="31" t="s">
        <v>153</v>
      </c>
      <c r="B89" s="31" t="s">
        <v>154</v>
      </c>
      <c r="C89" s="32" t="s">
        <v>155</v>
      </c>
      <c r="D89" s="33">
        <v>7222605</v>
      </c>
      <c r="E89" s="34">
        <v>2892330</v>
      </c>
      <c r="F89" s="34">
        <v>2892330</v>
      </c>
      <c r="G89" s="34">
        <v>2892330</v>
      </c>
      <c r="H89" s="35">
        <v>2892330</v>
      </c>
      <c r="I89" s="35">
        <v>2892330</v>
      </c>
      <c r="J89" s="35">
        <v>4335756</v>
      </c>
      <c r="K89" s="35">
        <v>1448906</v>
      </c>
      <c r="L89" s="35">
        <v>2892330</v>
      </c>
      <c r="M89" s="35">
        <v>2892330</v>
      </c>
      <c r="N89" s="35">
        <v>2892330</v>
      </c>
      <c r="O89" s="35">
        <v>7659902</v>
      </c>
      <c r="P89" s="36">
        <f t="shared" si="28"/>
        <v>43805809</v>
      </c>
      <c r="Q89" s="4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</row>
    <row r="90" spans="1:38" s="83" customFormat="1" ht="12" customHeight="1" x14ac:dyDescent="0.2">
      <c r="A90" s="31" t="s">
        <v>156</v>
      </c>
      <c r="B90" s="31" t="s">
        <v>157</v>
      </c>
      <c r="C90" s="32" t="s">
        <v>158</v>
      </c>
      <c r="D90" s="33">
        <v>37874534</v>
      </c>
      <c r="E90" s="34">
        <v>37791246</v>
      </c>
      <c r="F90" s="34">
        <v>37791246</v>
      </c>
      <c r="G90" s="34">
        <v>37791246</v>
      </c>
      <c r="H90" s="35">
        <v>37791246</v>
      </c>
      <c r="I90" s="35">
        <v>37791246</v>
      </c>
      <c r="J90" s="35">
        <v>37791246</v>
      </c>
      <c r="K90" s="35">
        <v>37791246</v>
      </c>
      <c r="L90" s="35">
        <v>37791246</v>
      </c>
      <c r="M90" s="35">
        <v>37791246</v>
      </c>
      <c r="N90" s="35">
        <v>37791246</v>
      </c>
      <c r="O90" s="35">
        <v>37420886</v>
      </c>
      <c r="P90" s="36">
        <f t="shared" si="28"/>
        <v>453207880</v>
      </c>
      <c r="Q90" s="4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</row>
    <row r="91" spans="1:38" s="4" customFormat="1" ht="12" customHeight="1" x14ac:dyDescent="0.2">
      <c r="A91" s="31" t="s">
        <v>159</v>
      </c>
      <c r="B91" s="31" t="s">
        <v>160</v>
      </c>
      <c r="C91" s="81" t="s">
        <v>161</v>
      </c>
      <c r="D91" s="33">
        <v>315210029</v>
      </c>
      <c r="E91" s="34">
        <v>242264697</v>
      </c>
      <c r="F91" s="34">
        <v>297421542</v>
      </c>
      <c r="G91" s="34">
        <v>235167624</v>
      </c>
      <c r="H91" s="35">
        <v>289757021</v>
      </c>
      <c r="I91" s="35">
        <v>249423945</v>
      </c>
      <c r="J91" s="35">
        <v>274978743</v>
      </c>
      <c r="K91" s="35">
        <v>233243958</v>
      </c>
      <c r="L91" s="35">
        <v>258658476</v>
      </c>
      <c r="M91" s="35">
        <v>297033949</v>
      </c>
      <c r="N91" s="35">
        <v>368442166</v>
      </c>
      <c r="O91" s="35">
        <v>405938683</v>
      </c>
      <c r="P91" s="36">
        <f t="shared" si="28"/>
        <v>3467540833</v>
      </c>
    </row>
    <row r="92" spans="1:38" s="37" customFormat="1" ht="12" customHeight="1" x14ac:dyDescent="0.2">
      <c r="A92" s="31" t="s">
        <v>162</v>
      </c>
      <c r="B92" s="31" t="s">
        <v>163</v>
      </c>
      <c r="C92" s="81" t="s">
        <v>164</v>
      </c>
      <c r="D92" s="33">
        <v>100916921</v>
      </c>
      <c r="E92" s="34">
        <v>100916921</v>
      </c>
      <c r="F92" s="34">
        <v>100916921</v>
      </c>
      <c r="G92" s="34">
        <v>100916921</v>
      </c>
      <c r="H92" s="35">
        <v>100916921</v>
      </c>
      <c r="I92" s="35">
        <v>100916921</v>
      </c>
      <c r="J92" s="35">
        <v>100916921</v>
      </c>
      <c r="K92" s="35">
        <v>100916921</v>
      </c>
      <c r="L92" s="35">
        <v>100916921</v>
      </c>
      <c r="M92" s="35">
        <v>100916921</v>
      </c>
      <c r="N92" s="35">
        <v>0</v>
      </c>
      <c r="O92" s="35">
        <v>0</v>
      </c>
      <c r="P92" s="36">
        <f t="shared" si="28"/>
        <v>1009169210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s="37" customFormat="1" ht="12" customHeight="1" x14ac:dyDescent="0.2">
      <c r="A93" s="31" t="s">
        <v>165</v>
      </c>
      <c r="B93" s="31" t="s">
        <v>166</v>
      </c>
      <c r="C93" s="81" t="s">
        <v>167</v>
      </c>
      <c r="D93" s="33">
        <v>13920091</v>
      </c>
      <c r="E93" s="34">
        <v>13920091</v>
      </c>
      <c r="F93" s="34">
        <v>13920091</v>
      </c>
      <c r="G93" s="34">
        <v>13920091</v>
      </c>
      <c r="H93" s="35">
        <v>13920091</v>
      </c>
      <c r="I93" s="35">
        <v>13920091</v>
      </c>
      <c r="J93" s="35">
        <v>13920091</v>
      </c>
      <c r="K93" s="35">
        <v>13920091</v>
      </c>
      <c r="L93" s="35">
        <v>13920091</v>
      </c>
      <c r="M93" s="35">
        <v>13920094</v>
      </c>
      <c r="N93" s="35">
        <v>0</v>
      </c>
      <c r="O93" s="35">
        <v>0</v>
      </c>
      <c r="P93" s="36">
        <f t="shared" si="28"/>
        <v>139200913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s="37" customFormat="1" ht="12" customHeight="1" x14ac:dyDescent="0.2">
      <c r="A94" s="31" t="s">
        <v>168</v>
      </c>
      <c r="B94" s="31" t="s">
        <v>169</v>
      </c>
      <c r="C94" s="81" t="s">
        <v>170</v>
      </c>
      <c r="D94" s="33">
        <v>206966293</v>
      </c>
      <c r="E94" s="34">
        <v>206966293</v>
      </c>
      <c r="F94" s="34">
        <v>206966293</v>
      </c>
      <c r="G94" s="34">
        <v>206966293</v>
      </c>
      <c r="H94" s="35">
        <v>206966293</v>
      </c>
      <c r="I94" s="35">
        <v>206966293</v>
      </c>
      <c r="J94" s="35">
        <v>206966293</v>
      </c>
      <c r="K94" s="35">
        <v>206966293</v>
      </c>
      <c r="L94" s="35">
        <v>206966293</v>
      </c>
      <c r="M94" s="35">
        <v>206966293</v>
      </c>
      <c r="N94" s="35">
        <v>206966293</v>
      </c>
      <c r="O94" s="35">
        <v>206966295</v>
      </c>
      <c r="P94" s="36">
        <f t="shared" si="28"/>
        <v>2483595518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s="4" customFormat="1" ht="12" customHeight="1" x14ac:dyDescent="0.2">
      <c r="A95" s="31"/>
      <c r="B95" s="31"/>
      <c r="C95" s="81" t="s">
        <v>171</v>
      </c>
      <c r="D95" s="33">
        <f>SUM(D96:D102)</f>
        <v>55062445</v>
      </c>
      <c r="E95" s="34">
        <f t="shared" ref="E95:I95" si="35">SUM(E96:E102)</f>
        <v>55062445</v>
      </c>
      <c r="F95" s="34">
        <f t="shared" si="35"/>
        <v>55062445</v>
      </c>
      <c r="G95" s="34">
        <f t="shared" si="35"/>
        <v>55062445</v>
      </c>
      <c r="H95" s="34">
        <f t="shared" si="35"/>
        <v>55062445</v>
      </c>
      <c r="I95" s="34">
        <f t="shared" si="35"/>
        <v>55062445</v>
      </c>
      <c r="J95" s="35">
        <v>55062445</v>
      </c>
      <c r="K95" s="35">
        <v>55062444</v>
      </c>
      <c r="L95" s="35">
        <f>SUM(L96:L102)</f>
        <v>55062446</v>
      </c>
      <c r="M95" s="35">
        <f t="shared" ref="M95:O95" si="36">SUM(M96:M102)</f>
        <v>55062446</v>
      </c>
      <c r="N95" s="35">
        <f t="shared" si="36"/>
        <v>55062446</v>
      </c>
      <c r="O95" s="35">
        <f t="shared" si="36"/>
        <v>55062445</v>
      </c>
      <c r="P95" s="36">
        <f t="shared" si="28"/>
        <v>660749342</v>
      </c>
    </row>
    <row r="96" spans="1:38" s="83" customFormat="1" ht="12" customHeight="1" x14ac:dyDescent="0.2">
      <c r="A96" s="31" t="s">
        <v>172</v>
      </c>
      <c r="B96" s="31" t="s">
        <v>173</v>
      </c>
      <c r="C96" s="78" t="s">
        <v>174</v>
      </c>
      <c r="D96" s="33">
        <v>26225954</v>
      </c>
      <c r="E96" s="34">
        <v>26225954</v>
      </c>
      <c r="F96" s="34">
        <v>26225954</v>
      </c>
      <c r="G96" s="34">
        <v>26225954</v>
      </c>
      <c r="H96" s="35">
        <v>26225954</v>
      </c>
      <c r="I96" s="35">
        <v>26225954</v>
      </c>
      <c r="J96" s="35">
        <v>26225954</v>
      </c>
      <c r="K96" s="35">
        <v>26225954</v>
      </c>
      <c r="L96" s="35">
        <v>26225954</v>
      </c>
      <c r="M96" s="35">
        <v>26225955</v>
      </c>
      <c r="N96" s="35">
        <v>26225955</v>
      </c>
      <c r="O96" s="35">
        <v>26225955</v>
      </c>
      <c r="P96" s="36">
        <f t="shared" si="28"/>
        <v>314711451</v>
      </c>
      <c r="Q96" s="4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</row>
    <row r="97" spans="1:38" s="83" customFormat="1" ht="12" customHeight="1" x14ac:dyDescent="0.2">
      <c r="A97" s="31" t="s">
        <v>175</v>
      </c>
      <c r="B97" s="31" t="s">
        <v>176</v>
      </c>
      <c r="C97" s="78" t="s">
        <v>177</v>
      </c>
      <c r="D97" s="33">
        <v>9527205</v>
      </c>
      <c r="E97" s="34">
        <v>9527205</v>
      </c>
      <c r="F97" s="34">
        <v>9527205</v>
      </c>
      <c r="G97" s="34">
        <v>9527205</v>
      </c>
      <c r="H97" s="35">
        <v>9527205</v>
      </c>
      <c r="I97" s="35">
        <v>9527205</v>
      </c>
      <c r="J97" s="35">
        <v>9527205</v>
      </c>
      <c r="K97" s="35">
        <v>9527204</v>
      </c>
      <c r="L97" s="35">
        <v>9527204</v>
      </c>
      <c r="M97" s="35">
        <v>9527204</v>
      </c>
      <c r="N97" s="35">
        <v>9527204</v>
      </c>
      <c r="O97" s="35">
        <v>9527203</v>
      </c>
      <c r="P97" s="36">
        <f t="shared" si="28"/>
        <v>114326454</v>
      </c>
      <c r="Q97" s="4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</row>
    <row r="98" spans="1:38" s="83" customFormat="1" ht="12" customHeight="1" x14ac:dyDescent="0.2">
      <c r="A98" s="31" t="s">
        <v>178</v>
      </c>
      <c r="B98" s="31" t="s">
        <v>179</v>
      </c>
      <c r="C98" s="78" t="s">
        <v>180</v>
      </c>
      <c r="D98" s="33">
        <v>5149671</v>
      </c>
      <c r="E98" s="34">
        <v>5149671</v>
      </c>
      <c r="F98" s="34">
        <v>5149671</v>
      </c>
      <c r="G98" s="34">
        <v>5149671</v>
      </c>
      <c r="H98" s="35">
        <v>5149671</v>
      </c>
      <c r="I98" s="35">
        <v>5149671</v>
      </c>
      <c r="J98" s="35">
        <v>5149671</v>
      </c>
      <c r="K98" s="35">
        <v>5149671</v>
      </c>
      <c r="L98" s="35">
        <v>5149671</v>
      </c>
      <c r="M98" s="35">
        <v>5149672</v>
      </c>
      <c r="N98" s="35">
        <v>5149672</v>
      </c>
      <c r="O98" s="35">
        <v>5149668</v>
      </c>
      <c r="P98" s="36">
        <f t="shared" si="28"/>
        <v>61796051</v>
      </c>
      <c r="Q98" s="4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</row>
    <row r="99" spans="1:38" s="83" customFormat="1" ht="12" customHeight="1" x14ac:dyDescent="0.2">
      <c r="A99" s="31" t="s">
        <v>181</v>
      </c>
      <c r="B99" s="31" t="s">
        <v>182</v>
      </c>
      <c r="C99" s="78" t="s">
        <v>183</v>
      </c>
      <c r="D99" s="33">
        <v>394004</v>
      </c>
      <c r="E99" s="34">
        <v>394004</v>
      </c>
      <c r="F99" s="34">
        <v>394004</v>
      </c>
      <c r="G99" s="34">
        <v>394004</v>
      </c>
      <c r="H99" s="35">
        <v>394004</v>
      </c>
      <c r="I99" s="35">
        <v>394004</v>
      </c>
      <c r="J99" s="35">
        <v>394004</v>
      </c>
      <c r="K99" s="35">
        <v>394004</v>
      </c>
      <c r="L99" s="35">
        <v>394004</v>
      </c>
      <c r="M99" s="35">
        <v>394004</v>
      </c>
      <c r="N99" s="35">
        <v>394004</v>
      </c>
      <c r="O99" s="35">
        <v>394006</v>
      </c>
      <c r="P99" s="36">
        <f t="shared" si="28"/>
        <v>4728050</v>
      </c>
      <c r="Q99" s="4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</row>
    <row r="100" spans="1:38" s="83" customFormat="1" ht="12" customHeight="1" x14ac:dyDescent="0.2">
      <c r="A100" s="31" t="s">
        <v>175</v>
      </c>
      <c r="B100" s="31" t="s">
        <v>184</v>
      </c>
      <c r="C100" s="78" t="s">
        <v>185</v>
      </c>
      <c r="D100" s="33">
        <v>8702066</v>
      </c>
      <c r="E100" s="34">
        <v>8702066</v>
      </c>
      <c r="F100" s="34">
        <v>8702066</v>
      </c>
      <c r="G100" s="34">
        <v>8702066</v>
      </c>
      <c r="H100" s="35">
        <v>8702066</v>
      </c>
      <c r="I100" s="35">
        <v>8702066</v>
      </c>
      <c r="J100" s="35">
        <v>8702066</v>
      </c>
      <c r="K100" s="35">
        <v>8702066</v>
      </c>
      <c r="L100" s="35">
        <v>8702068</v>
      </c>
      <c r="M100" s="35">
        <v>8702067</v>
      </c>
      <c r="N100" s="35">
        <v>8702067</v>
      </c>
      <c r="O100" s="35">
        <v>8702067</v>
      </c>
      <c r="P100" s="36">
        <f t="shared" si="28"/>
        <v>104424797</v>
      </c>
      <c r="Q100" s="4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</row>
    <row r="101" spans="1:38" s="82" customFormat="1" ht="12" customHeight="1" x14ac:dyDescent="0.2">
      <c r="A101" s="31" t="s">
        <v>178</v>
      </c>
      <c r="B101" s="31" t="s">
        <v>186</v>
      </c>
      <c r="C101" s="78" t="s">
        <v>187</v>
      </c>
      <c r="D101" s="33">
        <v>4703665</v>
      </c>
      <c r="E101" s="34">
        <v>4703665</v>
      </c>
      <c r="F101" s="34">
        <v>4703665</v>
      </c>
      <c r="G101" s="34">
        <v>4703665</v>
      </c>
      <c r="H101" s="35">
        <v>4703665</v>
      </c>
      <c r="I101" s="35">
        <v>4703665</v>
      </c>
      <c r="J101" s="35">
        <v>4703665</v>
      </c>
      <c r="K101" s="35">
        <v>4703665</v>
      </c>
      <c r="L101" s="35">
        <v>4703665</v>
      </c>
      <c r="M101" s="35">
        <v>4703664</v>
      </c>
      <c r="N101" s="35">
        <v>4703664</v>
      </c>
      <c r="O101" s="35">
        <v>4703666</v>
      </c>
      <c r="P101" s="36">
        <f t="shared" si="28"/>
        <v>56443979</v>
      </c>
      <c r="Q101" s="4"/>
    </row>
    <row r="102" spans="1:38" s="82" customFormat="1" ht="12" customHeight="1" x14ac:dyDescent="0.2">
      <c r="A102" s="31" t="s">
        <v>181</v>
      </c>
      <c r="B102" s="31" t="s">
        <v>188</v>
      </c>
      <c r="C102" s="78" t="s">
        <v>189</v>
      </c>
      <c r="D102" s="33">
        <v>359880</v>
      </c>
      <c r="E102" s="34">
        <v>359880</v>
      </c>
      <c r="F102" s="34">
        <v>359880</v>
      </c>
      <c r="G102" s="34">
        <v>359880</v>
      </c>
      <c r="H102" s="35">
        <v>359880</v>
      </c>
      <c r="I102" s="35">
        <v>359880</v>
      </c>
      <c r="J102" s="35">
        <v>359880</v>
      </c>
      <c r="K102" s="35">
        <v>359880</v>
      </c>
      <c r="L102" s="35">
        <v>359880</v>
      </c>
      <c r="M102" s="35">
        <v>359880</v>
      </c>
      <c r="N102" s="35">
        <v>359880</v>
      </c>
      <c r="O102" s="35">
        <v>359880</v>
      </c>
      <c r="P102" s="36">
        <f t="shared" si="28"/>
        <v>4318560</v>
      </c>
      <c r="Q102" s="4"/>
    </row>
    <row r="103" spans="1:38" s="28" customFormat="1" ht="15.75" customHeight="1" x14ac:dyDescent="0.2">
      <c r="A103" s="38"/>
      <c r="B103" s="38"/>
      <c r="C103" s="81" t="s">
        <v>190</v>
      </c>
      <c r="D103" s="66">
        <f t="shared" ref="D103:H103" si="37">SUM(D104:D105)</f>
        <v>29245523</v>
      </c>
      <c r="E103" s="67">
        <f t="shared" si="37"/>
        <v>20584785</v>
      </c>
      <c r="F103" s="67">
        <f t="shared" si="37"/>
        <v>20017077</v>
      </c>
      <c r="G103" s="67">
        <f t="shared" si="37"/>
        <v>19597602</v>
      </c>
      <c r="H103" s="67">
        <f t="shared" si="37"/>
        <v>20614325</v>
      </c>
      <c r="I103" s="67">
        <f>SUM(I104:I105)</f>
        <v>19547994</v>
      </c>
      <c r="J103" s="67">
        <f t="shared" ref="J103:O103" si="38">SUM(J104:J105)</f>
        <v>20427215</v>
      </c>
      <c r="K103" s="67">
        <f t="shared" si="38"/>
        <v>20308655</v>
      </c>
      <c r="L103" s="67">
        <f t="shared" si="38"/>
        <v>19582483</v>
      </c>
      <c r="M103" s="67">
        <f t="shared" si="38"/>
        <v>22956724</v>
      </c>
      <c r="N103" s="67">
        <f t="shared" si="38"/>
        <v>28928919</v>
      </c>
      <c r="O103" s="67">
        <f t="shared" si="38"/>
        <v>35227892</v>
      </c>
      <c r="P103" s="20">
        <f t="shared" si="28"/>
        <v>277039194</v>
      </c>
    </row>
    <row r="104" spans="1:38" s="82" customFormat="1" ht="12" customHeight="1" x14ac:dyDescent="0.2">
      <c r="A104" s="31" t="s">
        <v>191</v>
      </c>
      <c r="B104" s="31" t="s">
        <v>192</v>
      </c>
      <c r="C104" s="32" t="s">
        <v>193</v>
      </c>
      <c r="D104" s="33">
        <v>19250497</v>
      </c>
      <c r="E104" s="34">
        <v>13646674</v>
      </c>
      <c r="F104" s="34">
        <v>13646674</v>
      </c>
      <c r="G104" s="34">
        <v>13646674</v>
      </c>
      <c r="H104" s="35">
        <v>13646674</v>
      </c>
      <c r="I104" s="35">
        <v>13646674</v>
      </c>
      <c r="J104" s="35">
        <v>12996831</v>
      </c>
      <c r="K104" s="35">
        <v>13108432</v>
      </c>
      <c r="L104" s="35">
        <v>12996831</v>
      </c>
      <c r="M104" s="35">
        <v>16589300</v>
      </c>
      <c r="N104" s="35">
        <v>20782700</v>
      </c>
      <c r="O104" s="35">
        <v>26532953</v>
      </c>
      <c r="P104" s="36">
        <f t="shared" si="28"/>
        <v>190490914</v>
      </c>
      <c r="Q104" s="4"/>
    </row>
    <row r="105" spans="1:38" s="82" customFormat="1" ht="12" customHeight="1" x14ac:dyDescent="0.2">
      <c r="A105" s="31" t="s">
        <v>194</v>
      </c>
      <c r="B105" s="31" t="s">
        <v>195</v>
      </c>
      <c r="C105" s="32" t="s">
        <v>196</v>
      </c>
      <c r="D105" s="33">
        <v>9995026</v>
      </c>
      <c r="E105" s="34">
        <v>6938111</v>
      </c>
      <c r="F105" s="34">
        <v>6370403</v>
      </c>
      <c r="G105" s="34">
        <v>5950928</v>
      </c>
      <c r="H105" s="35">
        <v>6967651</v>
      </c>
      <c r="I105" s="35">
        <v>5901320</v>
      </c>
      <c r="J105" s="35">
        <v>7430384</v>
      </c>
      <c r="K105" s="35">
        <v>7200223</v>
      </c>
      <c r="L105" s="35">
        <v>6585652</v>
      </c>
      <c r="M105" s="35">
        <v>6367424</v>
      </c>
      <c r="N105" s="35">
        <v>8146219</v>
      </c>
      <c r="O105" s="35">
        <v>8694939</v>
      </c>
      <c r="P105" s="36">
        <f t="shared" si="28"/>
        <v>86548280</v>
      </c>
      <c r="Q105" s="4"/>
    </row>
    <row r="106" spans="1:38" s="4" customFormat="1" ht="12" customHeight="1" x14ac:dyDescent="0.2">
      <c r="A106" s="31" t="s">
        <v>197</v>
      </c>
      <c r="B106" s="31" t="s">
        <v>198</v>
      </c>
      <c r="C106" s="78" t="s">
        <v>199</v>
      </c>
      <c r="D106" s="33">
        <v>22920634</v>
      </c>
      <c r="E106" s="34">
        <v>22920634</v>
      </c>
      <c r="F106" s="34">
        <v>22920634</v>
      </c>
      <c r="G106" s="34">
        <v>22920634</v>
      </c>
      <c r="H106" s="35">
        <v>22920634</v>
      </c>
      <c r="I106" s="35">
        <v>22920634</v>
      </c>
      <c r="J106" s="35">
        <v>22920634</v>
      </c>
      <c r="K106" s="35">
        <v>22920634</v>
      </c>
      <c r="L106" s="35">
        <v>22920634</v>
      </c>
      <c r="M106" s="35">
        <v>22920636</v>
      </c>
      <c r="N106" s="35">
        <v>0</v>
      </c>
      <c r="O106" s="35">
        <v>0</v>
      </c>
      <c r="P106" s="36">
        <f t="shared" si="28"/>
        <v>229206342</v>
      </c>
    </row>
    <row r="107" spans="1:38" s="4" customFormat="1" ht="12" customHeight="1" x14ac:dyDescent="0.2">
      <c r="A107" s="31" t="s">
        <v>200</v>
      </c>
      <c r="B107" s="31" t="s">
        <v>201</v>
      </c>
      <c r="C107" s="78" t="s">
        <v>202</v>
      </c>
      <c r="D107" s="33">
        <v>96756141</v>
      </c>
      <c r="E107" s="34">
        <v>96756141</v>
      </c>
      <c r="F107" s="34">
        <v>96756141</v>
      </c>
      <c r="G107" s="34">
        <v>96756141</v>
      </c>
      <c r="H107" s="35">
        <v>96756141</v>
      </c>
      <c r="I107" s="35">
        <v>96756141</v>
      </c>
      <c r="J107" s="35">
        <v>96756141</v>
      </c>
      <c r="K107" s="35">
        <v>96756141</v>
      </c>
      <c r="L107" s="35">
        <v>96756141</v>
      </c>
      <c r="M107" s="35">
        <v>96756141</v>
      </c>
      <c r="N107" s="35">
        <v>96756141</v>
      </c>
      <c r="O107" s="35">
        <v>96756142</v>
      </c>
      <c r="P107" s="36">
        <f t="shared" si="28"/>
        <v>1161073693</v>
      </c>
    </row>
    <row r="108" spans="1:38" s="29" customFormat="1" ht="15" customHeight="1" x14ac:dyDescent="0.2">
      <c r="A108" s="24"/>
      <c r="B108" s="24"/>
      <c r="C108" s="17" t="s">
        <v>203</v>
      </c>
      <c r="D108" s="26">
        <f t="shared" ref="D108:P108" si="39">SUM(D109+D125+D153+D168+D180+D184+D189+D196+D199)</f>
        <v>75823212</v>
      </c>
      <c r="E108" s="27">
        <f t="shared" si="39"/>
        <v>217278452</v>
      </c>
      <c r="F108" s="27">
        <f t="shared" si="39"/>
        <v>656840494</v>
      </c>
      <c r="G108" s="27">
        <f t="shared" si="39"/>
        <v>484499930</v>
      </c>
      <c r="H108" s="27">
        <f t="shared" si="39"/>
        <v>294872971</v>
      </c>
      <c r="I108" s="27">
        <f t="shared" si="39"/>
        <v>640631294</v>
      </c>
      <c r="J108" s="27">
        <f t="shared" si="39"/>
        <v>327280390</v>
      </c>
      <c r="K108" s="27">
        <f t="shared" si="39"/>
        <v>397336665</v>
      </c>
      <c r="L108" s="27">
        <f t="shared" si="39"/>
        <v>357786668</v>
      </c>
      <c r="M108" s="27">
        <f t="shared" si="39"/>
        <v>281461400</v>
      </c>
      <c r="N108" s="27">
        <f t="shared" si="39"/>
        <v>589321180</v>
      </c>
      <c r="O108" s="27">
        <f t="shared" si="39"/>
        <v>360977655</v>
      </c>
      <c r="P108" s="20">
        <f t="shared" si="39"/>
        <v>4684110311</v>
      </c>
      <c r="Q108" s="4"/>
    </row>
    <row r="109" spans="1:38" s="4" customFormat="1" ht="12" customHeight="1" x14ac:dyDescent="0.2">
      <c r="A109" s="31"/>
      <c r="B109" s="31"/>
      <c r="C109" s="84" t="s">
        <v>204</v>
      </c>
      <c r="D109" s="33">
        <f t="shared" ref="D109:P109" si="40">SUM(D110:D124)</f>
        <v>1257712</v>
      </c>
      <c r="E109" s="34">
        <f t="shared" si="40"/>
        <v>0</v>
      </c>
      <c r="F109" s="34">
        <f t="shared" si="40"/>
        <v>0</v>
      </c>
      <c r="G109" s="34">
        <f t="shared" si="40"/>
        <v>0</v>
      </c>
      <c r="H109" s="34">
        <f t="shared" si="40"/>
        <v>0</v>
      </c>
      <c r="I109" s="34">
        <f t="shared" si="40"/>
        <v>0</v>
      </c>
      <c r="J109" s="34">
        <f t="shared" si="40"/>
        <v>0</v>
      </c>
      <c r="K109" s="34">
        <f t="shared" si="40"/>
        <v>0</v>
      </c>
      <c r="L109" s="34">
        <f t="shared" si="40"/>
        <v>0</v>
      </c>
      <c r="M109" s="34">
        <f t="shared" si="40"/>
        <v>0</v>
      </c>
      <c r="N109" s="34">
        <f t="shared" si="40"/>
        <v>37999495</v>
      </c>
      <c r="O109" s="34">
        <f t="shared" si="40"/>
        <v>7463303</v>
      </c>
      <c r="P109" s="85">
        <f t="shared" si="40"/>
        <v>46720510</v>
      </c>
    </row>
    <row r="110" spans="1:38" s="87" customFormat="1" ht="12" customHeight="1" x14ac:dyDescent="0.2">
      <c r="A110" s="31" t="s">
        <v>205</v>
      </c>
      <c r="B110" s="31" t="s">
        <v>206</v>
      </c>
      <c r="C110" s="81" t="s">
        <v>207</v>
      </c>
      <c r="D110" s="33">
        <v>269152</v>
      </c>
      <c r="E110" s="34">
        <v>0</v>
      </c>
      <c r="F110" s="34">
        <v>0</v>
      </c>
      <c r="G110" s="34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6">
        <f>SUM(D110:O110)</f>
        <v>269152</v>
      </c>
      <c r="Q110" s="4"/>
      <c r="R110" s="4"/>
      <c r="S110" s="86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s="87" customFormat="1" ht="12" customHeight="1" x14ac:dyDescent="0.2">
      <c r="A111" s="31" t="s">
        <v>208</v>
      </c>
      <c r="B111" s="31" t="s">
        <v>209</v>
      </c>
      <c r="C111" s="81" t="s">
        <v>210</v>
      </c>
      <c r="D111" s="33">
        <v>74205</v>
      </c>
      <c r="E111" s="34">
        <v>0</v>
      </c>
      <c r="F111" s="34">
        <v>0</v>
      </c>
      <c r="G111" s="34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6">
        <f t="shared" ref="P111:P116" si="41">SUM(D111:O111)</f>
        <v>74205</v>
      </c>
      <c r="Q111" s="86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s="87" customFormat="1" ht="12" customHeight="1" x14ac:dyDescent="0.2">
      <c r="A112" s="31" t="s">
        <v>211</v>
      </c>
      <c r="B112" s="31" t="s">
        <v>212</v>
      </c>
      <c r="C112" s="81" t="s">
        <v>213</v>
      </c>
      <c r="D112" s="33">
        <v>134800</v>
      </c>
      <c r="E112" s="34">
        <v>0</v>
      </c>
      <c r="F112" s="34">
        <v>0</v>
      </c>
      <c r="G112" s="34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6">
        <f t="shared" si="41"/>
        <v>134800</v>
      </c>
      <c r="Q112" s="86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s="87" customFormat="1" ht="12" customHeight="1" x14ac:dyDescent="0.2">
      <c r="A113" s="31" t="s">
        <v>214</v>
      </c>
      <c r="B113" s="31" t="s">
        <v>215</v>
      </c>
      <c r="C113" s="81" t="s">
        <v>216</v>
      </c>
      <c r="D113" s="33">
        <v>179620</v>
      </c>
      <c r="E113" s="34">
        <v>0</v>
      </c>
      <c r="F113" s="34">
        <v>0</v>
      </c>
      <c r="G113" s="34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6">
        <f t="shared" si="41"/>
        <v>179620</v>
      </c>
      <c r="Q113" s="86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s="87" customFormat="1" ht="12" customHeight="1" x14ac:dyDescent="0.2">
      <c r="A114" s="31" t="s">
        <v>217</v>
      </c>
      <c r="B114" s="31" t="s">
        <v>218</v>
      </c>
      <c r="C114" s="81" t="s">
        <v>219</v>
      </c>
      <c r="D114" s="33">
        <v>102964</v>
      </c>
      <c r="E114" s="34">
        <v>0</v>
      </c>
      <c r="F114" s="34">
        <v>0</v>
      </c>
      <c r="G114" s="34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6">
        <f t="shared" si="41"/>
        <v>102964</v>
      </c>
      <c r="Q114" s="86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s="87" customFormat="1" ht="12" customHeight="1" x14ac:dyDescent="0.2">
      <c r="A115" s="31" t="s">
        <v>220</v>
      </c>
      <c r="B115" s="31" t="s">
        <v>221</v>
      </c>
      <c r="C115" s="81" t="s">
        <v>222</v>
      </c>
      <c r="D115" s="33">
        <v>142955</v>
      </c>
      <c r="E115" s="34">
        <v>0</v>
      </c>
      <c r="F115" s="34">
        <v>0</v>
      </c>
      <c r="G115" s="34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6">
        <f t="shared" si="41"/>
        <v>142955</v>
      </c>
      <c r="Q115" s="86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s="87" customFormat="1" ht="12" customHeight="1" x14ac:dyDescent="0.2">
      <c r="A116" s="31" t="s">
        <v>223</v>
      </c>
      <c r="B116" s="31" t="s">
        <v>224</v>
      </c>
      <c r="C116" s="81" t="s">
        <v>225</v>
      </c>
      <c r="D116" s="33">
        <v>354016</v>
      </c>
      <c r="E116" s="34">
        <v>0</v>
      </c>
      <c r="F116" s="34">
        <v>0</v>
      </c>
      <c r="G116" s="34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6">
        <f t="shared" si="41"/>
        <v>354016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s="87" customFormat="1" ht="12" customHeight="1" x14ac:dyDescent="0.2">
      <c r="A117" s="31" t="s">
        <v>226</v>
      </c>
      <c r="B117" s="31" t="s">
        <v>206</v>
      </c>
      <c r="C117" s="81" t="s">
        <v>207</v>
      </c>
      <c r="D117" s="33">
        <v>0</v>
      </c>
      <c r="E117" s="34">
        <v>0</v>
      </c>
      <c r="F117" s="34">
        <v>0</v>
      </c>
      <c r="G117" s="34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11674184</v>
      </c>
      <c r="O117" s="35">
        <v>3014428</v>
      </c>
      <c r="P117" s="36">
        <f>SUM(D117:O117)</f>
        <v>14688612</v>
      </c>
      <c r="Q117" s="4"/>
      <c r="R117" s="4"/>
      <c r="S117" s="86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s="87" customFormat="1" ht="12" customHeight="1" x14ac:dyDescent="0.2">
      <c r="A118" s="31" t="s">
        <v>227</v>
      </c>
      <c r="B118" s="31" t="s">
        <v>209</v>
      </c>
      <c r="C118" s="81" t="s">
        <v>210</v>
      </c>
      <c r="D118" s="33">
        <v>0</v>
      </c>
      <c r="E118" s="34">
        <v>0</v>
      </c>
      <c r="F118" s="34">
        <v>0</v>
      </c>
      <c r="G118" s="34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1528589</v>
      </c>
      <c r="O118" s="35">
        <v>286025</v>
      </c>
      <c r="P118" s="36">
        <f t="shared" ref="P118:P143" si="42">SUM(D118:O118)</f>
        <v>1814614</v>
      </c>
      <c r="Q118" s="86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s="87" customFormat="1" ht="12" customHeight="1" x14ac:dyDescent="0.2">
      <c r="A119" s="31" t="s">
        <v>228</v>
      </c>
      <c r="B119" s="31" t="s">
        <v>212</v>
      </c>
      <c r="C119" s="81" t="s">
        <v>213</v>
      </c>
      <c r="D119" s="33">
        <v>0</v>
      </c>
      <c r="E119" s="34">
        <v>0</v>
      </c>
      <c r="F119" s="34">
        <v>0</v>
      </c>
      <c r="G119" s="34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3033739</v>
      </c>
      <c r="O119" s="35">
        <v>508808</v>
      </c>
      <c r="P119" s="36">
        <f t="shared" si="42"/>
        <v>3542547</v>
      </c>
      <c r="Q119" s="86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s="87" customFormat="1" ht="12" customHeight="1" x14ac:dyDescent="0.2">
      <c r="A120" s="31" t="s">
        <v>229</v>
      </c>
      <c r="B120" s="31" t="s">
        <v>215</v>
      </c>
      <c r="C120" s="81" t="s">
        <v>216</v>
      </c>
      <c r="D120" s="33">
        <v>0</v>
      </c>
      <c r="E120" s="34">
        <v>0</v>
      </c>
      <c r="F120" s="34">
        <v>0</v>
      </c>
      <c r="G120" s="34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7020643</v>
      </c>
      <c r="O120" s="35">
        <v>1958999</v>
      </c>
      <c r="P120" s="36">
        <f t="shared" si="42"/>
        <v>8979642</v>
      </c>
      <c r="Q120" s="86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s="87" customFormat="1" ht="12" customHeight="1" x14ac:dyDescent="0.2">
      <c r="A121" s="31" t="s">
        <v>230</v>
      </c>
      <c r="B121" s="31" t="s">
        <v>218</v>
      </c>
      <c r="C121" s="81" t="s">
        <v>219</v>
      </c>
      <c r="D121" s="33">
        <v>0</v>
      </c>
      <c r="E121" s="34">
        <v>0</v>
      </c>
      <c r="F121" s="34">
        <v>0</v>
      </c>
      <c r="G121" s="34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2219440</v>
      </c>
      <c r="O121" s="35">
        <v>329529</v>
      </c>
      <c r="P121" s="36">
        <f t="shared" si="42"/>
        <v>2548969</v>
      </c>
      <c r="Q121" s="86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s="87" customFormat="1" ht="12" customHeight="1" x14ac:dyDescent="0.2">
      <c r="A122" s="31" t="s">
        <v>231</v>
      </c>
      <c r="B122" s="31" t="s">
        <v>221</v>
      </c>
      <c r="C122" s="81" t="s">
        <v>222</v>
      </c>
      <c r="D122" s="33">
        <v>0</v>
      </c>
      <c r="E122" s="34">
        <v>0</v>
      </c>
      <c r="F122" s="34">
        <v>0</v>
      </c>
      <c r="G122" s="34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3143959</v>
      </c>
      <c r="O122" s="35">
        <v>573015</v>
      </c>
      <c r="P122" s="36">
        <f t="shared" si="42"/>
        <v>3716974</v>
      </c>
      <c r="Q122" s="86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s="87" customFormat="1" ht="12" customHeight="1" x14ac:dyDescent="0.2">
      <c r="A123" s="31" t="s">
        <v>232</v>
      </c>
      <c r="B123" s="31" t="s">
        <v>233</v>
      </c>
      <c r="C123" s="81" t="s">
        <v>234</v>
      </c>
      <c r="D123" s="33">
        <v>0</v>
      </c>
      <c r="E123" s="34">
        <v>0</v>
      </c>
      <c r="F123" s="34">
        <v>0</v>
      </c>
      <c r="G123" s="34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3785717</v>
      </c>
      <c r="O123" s="35">
        <v>0</v>
      </c>
      <c r="P123" s="36">
        <f t="shared" si="42"/>
        <v>3785717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s="87" customFormat="1" ht="12" customHeight="1" x14ac:dyDescent="0.2">
      <c r="A124" s="31" t="s">
        <v>235</v>
      </c>
      <c r="B124" s="31" t="s">
        <v>224</v>
      </c>
      <c r="C124" s="81" t="s">
        <v>225</v>
      </c>
      <c r="D124" s="33">
        <v>0</v>
      </c>
      <c r="E124" s="34">
        <v>0</v>
      </c>
      <c r="F124" s="34">
        <v>0</v>
      </c>
      <c r="G124" s="34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5593224</v>
      </c>
      <c r="O124" s="35">
        <v>792499</v>
      </c>
      <c r="P124" s="36">
        <f t="shared" si="42"/>
        <v>6385723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s="4" customFormat="1" ht="12" customHeight="1" x14ac:dyDescent="0.2">
      <c r="A125" s="31"/>
      <c r="B125" s="31"/>
      <c r="C125" s="84" t="s">
        <v>236</v>
      </c>
      <c r="D125" s="66">
        <f t="shared" ref="D125:F125" si="43">+D126+D134+D136+D141</f>
        <v>74565500</v>
      </c>
      <c r="E125" s="67">
        <f t="shared" si="43"/>
        <v>215017383</v>
      </c>
      <c r="F125" s="67">
        <f t="shared" si="43"/>
        <v>370038165</v>
      </c>
      <c r="G125" s="67">
        <f>+G126+G134+G136+G141</f>
        <v>432072685</v>
      </c>
      <c r="H125" s="67">
        <f t="shared" ref="H125:O125" si="44">+H126+H134+H136+H141</f>
        <v>202192690</v>
      </c>
      <c r="I125" s="67">
        <f t="shared" si="44"/>
        <v>369679242</v>
      </c>
      <c r="J125" s="67">
        <f t="shared" si="44"/>
        <v>294713408</v>
      </c>
      <c r="K125" s="67">
        <f t="shared" si="44"/>
        <v>206639243</v>
      </c>
      <c r="L125" s="67">
        <f t="shared" si="44"/>
        <v>195987435</v>
      </c>
      <c r="M125" s="67">
        <f t="shared" si="44"/>
        <v>269789360</v>
      </c>
      <c r="N125" s="67">
        <f t="shared" si="44"/>
        <v>346937763</v>
      </c>
      <c r="O125" s="67">
        <f t="shared" si="44"/>
        <v>127898662</v>
      </c>
      <c r="P125" s="88">
        <f>+P126+P134+P136+P141</f>
        <v>3105531536</v>
      </c>
      <c r="S125" s="89"/>
    </row>
    <row r="126" spans="1:38" s="28" customFormat="1" ht="12" customHeight="1" x14ac:dyDescent="0.2">
      <c r="A126" s="38"/>
      <c r="B126" s="38"/>
      <c r="C126" s="90" t="s">
        <v>237</v>
      </c>
      <c r="D126" s="66">
        <f>SUM(D127:D133)</f>
        <v>0</v>
      </c>
      <c r="E126" s="67">
        <f t="shared" ref="E126:N126" si="45">SUM(E127:E133)</f>
        <v>0</v>
      </c>
      <c r="F126" s="67">
        <f t="shared" si="45"/>
        <v>0</v>
      </c>
      <c r="G126" s="67">
        <f t="shared" si="45"/>
        <v>1408188</v>
      </c>
      <c r="H126" s="67">
        <f t="shared" si="45"/>
        <v>10327625</v>
      </c>
      <c r="I126" s="67">
        <f t="shared" si="45"/>
        <v>12822912</v>
      </c>
      <c r="J126" s="67">
        <f t="shared" si="45"/>
        <v>12993311</v>
      </c>
      <c r="K126" s="67">
        <f t="shared" si="45"/>
        <v>1389336</v>
      </c>
      <c r="L126" s="67">
        <f t="shared" si="45"/>
        <v>0</v>
      </c>
      <c r="M126" s="67">
        <f t="shared" si="45"/>
        <v>620322</v>
      </c>
      <c r="N126" s="67">
        <f t="shared" si="45"/>
        <v>3000000</v>
      </c>
      <c r="O126" s="67">
        <f>SUM(O127:O133)</f>
        <v>26974055</v>
      </c>
      <c r="P126" s="36">
        <f>SUM(D126:O126)</f>
        <v>69535749</v>
      </c>
      <c r="S126" s="91"/>
    </row>
    <row r="127" spans="1:38" s="4" customFormat="1" ht="12" customHeight="1" x14ac:dyDescent="0.2">
      <c r="A127" s="31" t="s">
        <v>238</v>
      </c>
      <c r="B127" s="92">
        <v>8303032</v>
      </c>
      <c r="C127" s="93" t="s">
        <v>239</v>
      </c>
      <c r="D127" s="33">
        <v>0</v>
      </c>
      <c r="E127" s="34">
        <v>0</v>
      </c>
      <c r="F127" s="34">
        <v>0</v>
      </c>
      <c r="G127" s="34">
        <v>0</v>
      </c>
      <c r="H127" s="34">
        <v>10327625</v>
      </c>
      <c r="I127" s="34">
        <v>0</v>
      </c>
      <c r="J127" s="34">
        <v>0</v>
      </c>
      <c r="K127" s="34">
        <v>0</v>
      </c>
      <c r="L127" s="35">
        <v>0</v>
      </c>
      <c r="M127" s="35">
        <v>0</v>
      </c>
      <c r="N127" s="35">
        <v>0</v>
      </c>
      <c r="O127" s="35">
        <v>0</v>
      </c>
      <c r="P127" s="36">
        <f t="shared" si="42"/>
        <v>10327625</v>
      </c>
      <c r="S127" s="89"/>
    </row>
    <row r="128" spans="1:38" s="4" customFormat="1" ht="12" customHeight="1" x14ac:dyDescent="0.2">
      <c r="A128" s="31" t="s">
        <v>240</v>
      </c>
      <c r="B128" s="92" t="s">
        <v>241</v>
      </c>
      <c r="C128" s="93" t="s">
        <v>242</v>
      </c>
      <c r="D128" s="33"/>
      <c r="E128" s="34"/>
      <c r="F128" s="34"/>
      <c r="G128" s="34"/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5">
        <v>3000000</v>
      </c>
      <c r="O128" s="35">
        <v>0</v>
      </c>
      <c r="P128" s="36">
        <f t="shared" si="42"/>
        <v>3000000</v>
      </c>
      <c r="S128" s="89"/>
    </row>
    <row r="129" spans="1:38" s="4" customFormat="1" ht="12" customHeight="1" x14ac:dyDescent="0.2">
      <c r="A129" s="31" t="s">
        <v>243</v>
      </c>
      <c r="B129" s="92" t="s">
        <v>244</v>
      </c>
      <c r="C129" s="93" t="s">
        <v>245</v>
      </c>
      <c r="D129" s="33">
        <v>0</v>
      </c>
      <c r="E129" s="34">
        <v>0</v>
      </c>
      <c r="F129" s="34">
        <v>0</v>
      </c>
      <c r="G129" s="34">
        <v>1408188</v>
      </c>
      <c r="H129" s="34">
        <v>0</v>
      </c>
      <c r="I129" s="34">
        <v>603509</v>
      </c>
      <c r="J129" s="34">
        <v>0</v>
      </c>
      <c r="K129" s="34">
        <v>0</v>
      </c>
      <c r="L129" s="35">
        <v>0</v>
      </c>
      <c r="M129" s="35">
        <v>0</v>
      </c>
      <c r="N129" s="35">
        <v>0</v>
      </c>
      <c r="O129" s="35">
        <v>0</v>
      </c>
      <c r="P129" s="36">
        <f t="shared" si="42"/>
        <v>2011697</v>
      </c>
      <c r="S129" s="89"/>
    </row>
    <row r="130" spans="1:38" s="4" customFormat="1" ht="12" customHeight="1" x14ac:dyDescent="0.2">
      <c r="A130" s="31" t="s">
        <v>246</v>
      </c>
      <c r="B130" s="92" t="s">
        <v>247</v>
      </c>
      <c r="C130" s="93" t="s">
        <v>248</v>
      </c>
      <c r="D130" s="33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5">
        <v>0</v>
      </c>
      <c r="N130" s="35">
        <v>0</v>
      </c>
      <c r="O130" s="35">
        <v>3403297</v>
      </c>
      <c r="P130" s="36">
        <f t="shared" si="42"/>
        <v>3403297</v>
      </c>
      <c r="S130" s="89"/>
    </row>
    <row r="131" spans="1:38" s="4" customFormat="1" ht="12" customHeight="1" x14ac:dyDescent="0.2">
      <c r="A131" s="31" t="s">
        <v>249</v>
      </c>
      <c r="B131" s="92" t="s">
        <v>250</v>
      </c>
      <c r="C131" s="93" t="s">
        <v>251</v>
      </c>
      <c r="D131" s="33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5">
        <v>620322</v>
      </c>
      <c r="N131" s="35">
        <v>0</v>
      </c>
      <c r="O131" s="35"/>
      <c r="P131" s="36">
        <f t="shared" si="42"/>
        <v>620322</v>
      </c>
      <c r="S131" s="89"/>
    </row>
    <row r="132" spans="1:38" s="4" customFormat="1" ht="12" customHeight="1" x14ac:dyDescent="0.2">
      <c r="A132" s="31" t="s">
        <v>252</v>
      </c>
      <c r="B132" s="92" t="s">
        <v>253</v>
      </c>
      <c r="C132" s="93" t="s">
        <v>254</v>
      </c>
      <c r="D132" s="33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12219403</v>
      </c>
      <c r="J132" s="34">
        <v>12993311</v>
      </c>
      <c r="K132" s="34">
        <v>0</v>
      </c>
      <c r="L132" s="35">
        <v>0</v>
      </c>
      <c r="M132" s="35">
        <v>0</v>
      </c>
      <c r="N132" s="35">
        <v>0</v>
      </c>
      <c r="O132" s="35">
        <v>23570758</v>
      </c>
      <c r="P132" s="36">
        <f t="shared" si="42"/>
        <v>48783472</v>
      </c>
      <c r="S132" s="89"/>
    </row>
    <row r="133" spans="1:38" s="87" customFormat="1" ht="12" customHeight="1" x14ac:dyDescent="0.2">
      <c r="A133" s="31" t="s">
        <v>255</v>
      </c>
      <c r="B133" s="92">
        <v>8303018</v>
      </c>
      <c r="C133" s="93" t="s">
        <v>256</v>
      </c>
      <c r="D133" s="33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1389336</v>
      </c>
      <c r="L133" s="35">
        <v>0</v>
      </c>
      <c r="M133" s="35">
        <v>0</v>
      </c>
      <c r="N133" s="35">
        <v>0</v>
      </c>
      <c r="O133" s="35">
        <v>0</v>
      </c>
      <c r="P133" s="36">
        <f t="shared" si="42"/>
        <v>1389336</v>
      </c>
      <c r="Q133" s="4"/>
      <c r="R133" s="4"/>
      <c r="S133" s="89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s="28" customFormat="1" ht="12" customHeight="1" x14ac:dyDescent="0.2">
      <c r="A134" s="94"/>
      <c r="B134" s="94"/>
      <c r="C134" s="90" t="s">
        <v>257</v>
      </c>
      <c r="D134" s="66">
        <f>SUM(D135:D135)</f>
        <v>0</v>
      </c>
      <c r="E134" s="67">
        <f>SUM(E135:E135)</f>
        <v>0</v>
      </c>
      <c r="F134" s="67">
        <f>SUM(F135:F135)</f>
        <v>11484065</v>
      </c>
      <c r="G134" s="67">
        <f t="shared" ref="G134:L134" si="46">SUM(G135:G135)</f>
        <v>0</v>
      </c>
      <c r="H134" s="67">
        <f t="shared" si="46"/>
        <v>0</v>
      </c>
      <c r="I134" s="67">
        <f t="shared" si="46"/>
        <v>11484065</v>
      </c>
      <c r="J134" s="67">
        <f t="shared" si="46"/>
        <v>0</v>
      </c>
      <c r="K134" s="67">
        <f t="shared" si="46"/>
        <v>9843484</v>
      </c>
      <c r="L134" s="67">
        <f t="shared" si="46"/>
        <v>0</v>
      </c>
      <c r="M134" s="68">
        <f t="shared" ref="M134:O134" si="47">SUM(M135)</f>
        <v>1</v>
      </c>
      <c r="N134" s="68">
        <f t="shared" si="47"/>
        <v>2</v>
      </c>
      <c r="O134" s="68">
        <f t="shared" si="47"/>
        <v>0</v>
      </c>
      <c r="P134" s="36">
        <f t="shared" si="42"/>
        <v>32811617</v>
      </c>
    </row>
    <row r="135" spans="1:38" s="4" customFormat="1" ht="12" customHeight="1" x14ac:dyDescent="0.2">
      <c r="A135" s="31" t="s">
        <v>258</v>
      </c>
      <c r="B135" s="31">
        <v>8303209</v>
      </c>
      <c r="C135" s="93" t="s">
        <v>259</v>
      </c>
      <c r="D135" s="33">
        <v>0</v>
      </c>
      <c r="E135" s="34">
        <v>0</v>
      </c>
      <c r="F135" s="34">
        <v>11484065</v>
      </c>
      <c r="G135" s="34">
        <v>0</v>
      </c>
      <c r="H135" s="35">
        <v>0</v>
      </c>
      <c r="I135" s="35">
        <v>11484065</v>
      </c>
      <c r="J135" s="35">
        <v>0</v>
      </c>
      <c r="K135" s="35">
        <v>9843484</v>
      </c>
      <c r="L135" s="35">
        <v>0</v>
      </c>
      <c r="M135" s="35">
        <v>1</v>
      </c>
      <c r="N135" s="35">
        <v>2</v>
      </c>
      <c r="O135" s="35">
        <v>0</v>
      </c>
      <c r="P135" s="36">
        <f t="shared" si="42"/>
        <v>32811617</v>
      </c>
    </row>
    <row r="136" spans="1:38" s="28" customFormat="1" ht="12" customHeight="1" x14ac:dyDescent="0.2">
      <c r="A136" s="38"/>
      <c r="B136" s="38"/>
      <c r="C136" s="90" t="s">
        <v>260</v>
      </c>
      <c r="D136" s="66">
        <f t="shared" ref="D136:K136" si="48">SUM(D137:D140)</f>
        <v>0</v>
      </c>
      <c r="E136" s="67">
        <f t="shared" si="48"/>
        <v>0</v>
      </c>
      <c r="F136" s="67">
        <f>SUM(F137:F140)</f>
        <v>65121217</v>
      </c>
      <c r="G136" s="67">
        <f t="shared" si="48"/>
        <v>33143114</v>
      </c>
      <c r="H136" s="67">
        <f t="shared" si="48"/>
        <v>22326382</v>
      </c>
      <c r="I136" s="67">
        <f t="shared" si="48"/>
        <v>22416382</v>
      </c>
      <c r="J136" s="67">
        <f t="shared" si="48"/>
        <v>33329714</v>
      </c>
      <c r="K136" s="67">
        <f t="shared" si="48"/>
        <v>21581540</v>
      </c>
      <c r="L136" s="67">
        <f>SUM(L137:L140)</f>
        <v>22162552</v>
      </c>
      <c r="M136" s="67">
        <f t="shared" ref="M136:O136" si="49">SUM(M137:M140)</f>
        <v>39774836</v>
      </c>
      <c r="N136" s="67">
        <f t="shared" si="49"/>
        <v>58246720</v>
      </c>
      <c r="O136" s="67">
        <f t="shared" si="49"/>
        <v>11002017</v>
      </c>
      <c r="P136" s="20">
        <f>SUM(D136:O136)</f>
        <v>329104474</v>
      </c>
    </row>
    <row r="137" spans="1:38" s="4" customFormat="1" ht="12" customHeight="1" x14ac:dyDescent="0.2">
      <c r="A137" s="31" t="s">
        <v>261</v>
      </c>
      <c r="B137" s="31" t="s">
        <v>262</v>
      </c>
      <c r="C137" s="93" t="s">
        <v>263</v>
      </c>
      <c r="D137" s="33">
        <v>0</v>
      </c>
      <c r="E137" s="34">
        <v>0</v>
      </c>
      <c r="F137" s="34">
        <v>21040599</v>
      </c>
      <c r="G137" s="34">
        <v>10905726</v>
      </c>
      <c r="H137" s="35">
        <v>7190588</v>
      </c>
      <c r="I137" s="35">
        <v>7190588</v>
      </c>
      <c r="J137" s="35">
        <v>10905726</v>
      </c>
      <c r="K137" s="35">
        <v>6863743</v>
      </c>
      <c r="L137" s="35">
        <v>6863743</v>
      </c>
      <c r="M137" s="35">
        <v>12790534</v>
      </c>
      <c r="N137" s="35">
        <v>12790546</v>
      </c>
      <c r="O137" s="35">
        <v>3440842</v>
      </c>
      <c r="P137" s="36">
        <f t="shared" si="42"/>
        <v>99982635</v>
      </c>
    </row>
    <row r="138" spans="1:38" s="4" customFormat="1" ht="12" customHeight="1" x14ac:dyDescent="0.2">
      <c r="A138" s="31" t="s">
        <v>264</v>
      </c>
      <c r="B138" s="31" t="s">
        <v>265</v>
      </c>
      <c r="C138" s="93" t="s">
        <v>266</v>
      </c>
      <c r="D138" s="33">
        <v>0</v>
      </c>
      <c r="E138" s="34">
        <v>0</v>
      </c>
      <c r="F138" s="34">
        <v>39879912</v>
      </c>
      <c r="G138" s="34">
        <v>20670486</v>
      </c>
      <c r="H138" s="35">
        <v>13628892</v>
      </c>
      <c r="I138" s="35">
        <v>13628892</v>
      </c>
      <c r="J138" s="35">
        <v>20670486</v>
      </c>
      <c r="K138" s="35">
        <v>13009395</v>
      </c>
      <c r="L138" s="35">
        <v>13009395</v>
      </c>
      <c r="M138" s="35">
        <v>24242918</v>
      </c>
      <c r="N138" s="35">
        <v>40732727</v>
      </c>
      <c r="O138" s="35">
        <v>6879901</v>
      </c>
      <c r="P138" s="36">
        <f t="shared" si="42"/>
        <v>206353004</v>
      </c>
    </row>
    <row r="139" spans="1:38" s="4" customFormat="1" ht="12" customHeight="1" x14ac:dyDescent="0.2">
      <c r="A139" s="31" t="s">
        <v>267</v>
      </c>
      <c r="B139" s="31" t="s">
        <v>268</v>
      </c>
      <c r="C139" s="93" t="s">
        <v>269</v>
      </c>
      <c r="D139" s="33">
        <v>0</v>
      </c>
      <c r="E139" s="34">
        <v>0</v>
      </c>
      <c r="F139" s="34">
        <v>3500706</v>
      </c>
      <c r="G139" s="34">
        <v>1166902</v>
      </c>
      <c r="H139" s="35">
        <v>1166902</v>
      </c>
      <c r="I139" s="35">
        <v>1166902</v>
      </c>
      <c r="J139" s="35">
        <v>1166902</v>
      </c>
      <c r="K139" s="35">
        <v>1166902</v>
      </c>
      <c r="L139" s="35">
        <v>1166902</v>
      </c>
      <c r="M139" s="35">
        <v>1750353</v>
      </c>
      <c r="N139" s="35">
        <v>1750353</v>
      </c>
      <c r="O139" s="35">
        <v>681274</v>
      </c>
      <c r="P139" s="36">
        <f t="shared" si="42"/>
        <v>14684098</v>
      </c>
    </row>
    <row r="140" spans="1:38" s="4" customFormat="1" ht="12" customHeight="1" x14ac:dyDescent="0.2">
      <c r="A140" s="31" t="s">
        <v>270</v>
      </c>
      <c r="B140" s="31" t="s">
        <v>271</v>
      </c>
      <c r="C140" s="93" t="s">
        <v>272</v>
      </c>
      <c r="D140" s="33">
        <v>0</v>
      </c>
      <c r="E140" s="34">
        <v>0</v>
      </c>
      <c r="F140" s="34">
        <v>700000</v>
      </c>
      <c r="G140" s="34">
        <v>400000</v>
      </c>
      <c r="H140" s="35">
        <v>340000</v>
      </c>
      <c r="I140" s="35">
        <v>430000</v>
      </c>
      <c r="J140" s="35">
        <v>586600</v>
      </c>
      <c r="K140" s="35">
        <v>541500</v>
      </c>
      <c r="L140" s="35">
        <v>1122512</v>
      </c>
      <c r="M140" s="35">
        <v>991031</v>
      </c>
      <c r="N140" s="35">
        <v>2973094</v>
      </c>
      <c r="O140" s="35"/>
      <c r="P140" s="36">
        <f t="shared" si="42"/>
        <v>8084737</v>
      </c>
    </row>
    <row r="141" spans="1:38" s="28" customFormat="1" ht="12" customHeight="1" x14ac:dyDescent="0.2">
      <c r="A141" s="38"/>
      <c r="B141" s="38"/>
      <c r="C141" s="90" t="s">
        <v>273</v>
      </c>
      <c r="D141" s="66">
        <f t="shared" ref="D141:H141" si="50">SUM(D142:D151)</f>
        <v>74565500</v>
      </c>
      <c r="E141" s="67">
        <f t="shared" si="50"/>
        <v>215017383</v>
      </c>
      <c r="F141" s="67">
        <f t="shared" si="50"/>
        <v>293432883</v>
      </c>
      <c r="G141" s="67">
        <f t="shared" si="50"/>
        <v>397521383</v>
      </c>
      <c r="H141" s="67">
        <f t="shared" si="50"/>
        <v>169538683</v>
      </c>
      <c r="I141" s="67">
        <f>SUM(I142:I151)</f>
        <v>322955883</v>
      </c>
      <c r="J141" s="67">
        <f t="shared" ref="J141:K141" si="51">SUM(J142:J151)</f>
        <v>248390383</v>
      </c>
      <c r="K141" s="67">
        <f t="shared" si="51"/>
        <v>173824883</v>
      </c>
      <c r="L141" s="67">
        <f>SUM(L142:L151)</f>
        <v>173824883</v>
      </c>
      <c r="M141" s="67">
        <f t="shared" ref="M141" si="52">SUM(M142:M151)</f>
        <v>229394201</v>
      </c>
      <c r="N141" s="67">
        <f>SUM(N142:N152)</f>
        <v>285691041</v>
      </c>
      <c r="O141" s="67">
        <f>SUM(O142:O152)</f>
        <v>89922590</v>
      </c>
      <c r="P141" s="20">
        <f>SUM(D141:O141)</f>
        <v>2674079696</v>
      </c>
    </row>
    <row r="142" spans="1:38" s="4" customFormat="1" ht="12" customHeight="1" x14ac:dyDescent="0.2">
      <c r="A142" s="92" t="s">
        <v>274</v>
      </c>
      <c r="B142" s="31" t="s">
        <v>275</v>
      </c>
      <c r="C142" s="93" t="s">
        <v>276</v>
      </c>
      <c r="D142" s="33">
        <v>74565500</v>
      </c>
      <c r="E142" s="34">
        <v>189846500</v>
      </c>
      <c r="F142" s="34">
        <v>268262000</v>
      </c>
      <c r="G142" s="34">
        <v>372350500</v>
      </c>
      <c r="H142" s="35">
        <v>144367800</v>
      </c>
      <c r="I142" s="35">
        <v>297785000</v>
      </c>
      <c r="J142" s="35">
        <v>223219500</v>
      </c>
      <c r="K142" s="35">
        <v>148654000</v>
      </c>
      <c r="L142" s="35">
        <v>148654000</v>
      </c>
      <c r="M142" s="35">
        <v>218933300</v>
      </c>
      <c r="N142" s="35">
        <v>274301526</v>
      </c>
      <c r="O142" s="35">
        <v>81543622</v>
      </c>
      <c r="P142" s="36">
        <f t="shared" si="42"/>
        <v>2442483248</v>
      </c>
    </row>
    <row r="143" spans="1:38" s="4" customFormat="1" ht="12" customHeight="1" x14ac:dyDescent="0.2">
      <c r="A143" s="31" t="s">
        <v>255</v>
      </c>
      <c r="B143" s="31" t="s">
        <v>277</v>
      </c>
      <c r="C143" s="93" t="s">
        <v>278</v>
      </c>
      <c r="D143" s="33">
        <v>0</v>
      </c>
      <c r="E143" s="34">
        <v>2728244</v>
      </c>
      <c r="F143" s="34">
        <v>2728244</v>
      </c>
      <c r="G143" s="34">
        <v>2728244</v>
      </c>
      <c r="H143" s="35">
        <v>2728244</v>
      </c>
      <c r="I143" s="35">
        <v>2728244</v>
      </c>
      <c r="J143" s="35">
        <v>2728244</v>
      </c>
      <c r="K143" s="35">
        <v>2728244</v>
      </c>
      <c r="L143" s="35">
        <v>2728244</v>
      </c>
      <c r="M143" s="35">
        <v>1128244</v>
      </c>
      <c r="N143" s="35">
        <v>1088351</v>
      </c>
      <c r="O143" s="35">
        <v>500000</v>
      </c>
      <c r="P143" s="36">
        <f t="shared" si="42"/>
        <v>24542547</v>
      </c>
    </row>
    <row r="144" spans="1:38" s="4" customFormat="1" ht="12" customHeight="1" x14ac:dyDescent="0.2">
      <c r="A144" s="31" t="s">
        <v>255</v>
      </c>
      <c r="B144" s="31" t="s">
        <v>279</v>
      </c>
      <c r="C144" s="93" t="s">
        <v>280</v>
      </c>
      <c r="D144" s="33">
        <v>0</v>
      </c>
      <c r="E144" s="34">
        <v>1778806</v>
      </c>
      <c r="F144" s="34">
        <v>1778806</v>
      </c>
      <c r="G144" s="34">
        <v>1778806</v>
      </c>
      <c r="H144" s="35">
        <v>1778806</v>
      </c>
      <c r="I144" s="35">
        <v>1778806</v>
      </c>
      <c r="J144" s="35">
        <v>1778806</v>
      </c>
      <c r="K144" s="35">
        <v>1778806</v>
      </c>
      <c r="L144" s="35">
        <v>1778806</v>
      </c>
      <c r="M144" s="35">
        <v>718806</v>
      </c>
      <c r="N144" s="35">
        <v>726405</v>
      </c>
      <c r="O144" s="35">
        <v>500000</v>
      </c>
      <c r="P144" s="36">
        <f t="shared" ref="P144:P215" si="53">SUM(D144:O144)</f>
        <v>16175659</v>
      </c>
    </row>
    <row r="145" spans="1:17" s="4" customFormat="1" ht="12" customHeight="1" x14ac:dyDescent="0.2">
      <c r="A145" s="31" t="s">
        <v>255</v>
      </c>
      <c r="B145" s="31" t="s">
        <v>281</v>
      </c>
      <c r="C145" s="93" t="s">
        <v>282</v>
      </c>
      <c r="D145" s="33">
        <v>0</v>
      </c>
      <c r="E145" s="34">
        <v>1249443</v>
      </c>
      <c r="F145" s="34">
        <v>1249443</v>
      </c>
      <c r="G145" s="34">
        <v>1249443</v>
      </c>
      <c r="H145" s="35">
        <v>1249443</v>
      </c>
      <c r="I145" s="35">
        <v>1249443</v>
      </c>
      <c r="J145" s="35">
        <v>1249443</v>
      </c>
      <c r="K145" s="35">
        <v>1249443</v>
      </c>
      <c r="L145" s="35">
        <v>1249443</v>
      </c>
      <c r="M145" s="35">
        <v>549443</v>
      </c>
      <c r="N145" s="35">
        <v>465682</v>
      </c>
      <c r="O145" s="35">
        <v>0</v>
      </c>
      <c r="P145" s="36">
        <f t="shared" si="53"/>
        <v>11010669</v>
      </c>
    </row>
    <row r="146" spans="1:17" s="4" customFormat="1" ht="12" customHeight="1" x14ac:dyDescent="0.2">
      <c r="A146" s="31" t="s">
        <v>283</v>
      </c>
      <c r="B146" s="31" t="s">
        <v>284</v>
      </c>
      <c r="C146" s="93" t="s">
        <v>285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5">
        <v>555901</v>
      </c>
      <c r="P146" s="36">
        <f t="shared" si="53"/>
        <v>555901</v>
      </c>
    </row>
    <row r="147" spans="1:17" s="4" customFormat="1" ht="12" customHeight="1" x14ac:dyDescent="0.2">
      <c r="A147" s="31" t="s">
        <v>286</v>
      </c>
      <c r="B147" s="31" t="s">
        <v>287</v>
      </c>
      <c r="C147" s="93" t="s">
        <v>288</v>
      </c>
      <c r="D147" s="33">
        <v>0</v>
      </c>
      <c r="E147" s="34">
        <v>998406</v>
      </c>
      <c r="F147" s="34">
        <v>998406</v>
      </c>
      <c r="G147" s="34">
        <v>998406</v>
      </c>
      <c r="H147" s="35">
        <v>998406</v>
      </c>
      <c r="I147" s="35">
        <v>998406</v>
      </c>
      <c r="J147" s="35">
        <v>998406</v>
      </c>
      <c r="K147" s="35">
        <v>998406</v>
      </c>
      <c r="L147" s="35">
        <v>998406</v>
      </c>
      <c r="M147" s="35">
        <v>448406</v>
      </c>
      <c r="N147" s="35">
        <v>362758</v>
      </c>
      <c r="O147" s="35">
        <v>527569</v>
      </c>
      <c r="P147" s="36">
        <f t="shared" si="53"/>
        <v>9325981</v>
      </c>
    </row>
    <row r="148" spans="1:17" s="14" customFormat="1" ht="12" customHeight="1" x14ac:dyDescent="0.2">
      <c r="A148" s="31" t="s">
        <v>286</v>
      </c>
      <c r="B148" s="31" t="s">
        <v>289</v>
      </c>
      <c r="C148" s="93" t="s">
        <v>290</v>
      </c>
      <c r="D148" s="33">
        <v>0</v>
      </c>
      <c r="E148" s="34">
        <v>4764920</v>
      </c>
      <c r="F148" s="34">
        <v>4764920</v>
      </c>
      <c r="G148" s="34">
        <v>4764920</v>
      </c>
      <c r="H148" s="35">
        <v>4764920</v>
      </c>
      <c r="I148" s="35">
        <v>4764920</v>
      </c>
      <c r="J148" s="35">
        <v>4764920</v>
      </c>
      <c r="K148" s="35">
        <v>4764920</v>
      </c>
      <c r="L148" s="35">
        <v>4764920</v>
      </c>
      <c r="M148" s="35">
        <v>1964920</v>
      </c>
      <c r="N148" s="35">
        <v>1906404</v>
      </c>
      <c r="O148" s="35">
        <v>1490918</v>
      </c>
      <c r="P148" s="36">
        <f t="shared" si="53"/>
        <v>43481602</v>
      </c>
      <c r="Q148" s="4"/>
    </row>
    <row r="149" spans="1:17" s="4" customFormat="1" ht="12" customHeight="1" x14ac:dyDescent="0.2">
      <c r="A149" s="31" t="s">
        <v>286</v>
      </c>
      <c r="B149" s="31" t="s">
        <v>291</v>
      </c>
      <c r="C149" s="93" t="s">
        <v>292</v>
      </c>
      <c r="D149" s="33">
        <v>0</v>
      </c>
      <c r="E149" s="34">
        <v>4069622</v>
      </c>
      <c r="F149" s="34">
        <v>4069622</v>
      </c>
      <c r="G149" s="34">
        <v>4069622</v>
      </c>
      <c r="H149" s="35">
        <v>4069622</v>
      </c>
      <c r="I149" s="35">
        <v>4069622</v>
      </c>
      <c r="J149" s="35">
        <v>4069622</v>
      </c>
      <c r="K149" s="35">
        <v>4069622</v>
      </c>
      <c r="L149" s="35">
        <v>4069622</v>
      </c>
      <c r="M149" s="35">
        <v>1669640</v>
      </c>
      <c r="N149" s="35">
        <v>1636796</v>
      </c>
      <c r="O149" s="35">
        <v>1479558</v>
      </c>
      <c r="P149" s="36">
        <f t="shared" si="53"/>
        <v>37342970</v>
      </c>
    </row>
    <row r="150" spans="1:17" s="4" customFormat="1" ht="12" customHeight="1" x14ac:dyDescent="0.2">
      <c r="A150" s="31" t="s">
        <v>286</v>
      </c>
      <c r="B150" s="31" t="s">
        <v>293</v>
      </c>
      <c r="C150" s="93" t="s">
        <v>294</v>
      </c>
      <c r="D150" s="33">
        <v>0</v>
      </c>
      <c r="E150" s="34">
        <v>5192456</v>
      </c>
      <c r="F150" s="34">
        <v>5192456</v>
      </c>
      <c r="G150" s="34">
        <v>5192456</v>
      </c>
      <c r="H150" s="35">
        <v>5192456</v>
      </c>
      <c r="I150" s="35">
        <v>5192456</v>
      </c>
      <c r="J150" s="35">
        <v>5192456</v>
      </c>
      <c r="K150" s="35">
        <v>5192456</v>
      </c>
      <c r="L150" s="35">
        <v>5192456</v>
      </c>
      <c r="M150" s="35">
        <v>2192456</v>
      </c>
      <c r="N150" s="35">
        <v>2026219</v>
      </c>
      <c r="O150" s="35">
        <v>1383074</v>
      </c>
      <c r="P150" s="36">
        <f t="shared" si="53"/>
        <v>47141397</v>
      </c>
    </row>
    <row r="151" spans="1:17" s="4" customFormat="1" ht="12" customHeight="1" x14ac:dyDescent="0.2">
      <c r="A151" s="31" t="s">
        <v>286</v>
      </c>
      <c r="B151" s="31" t="s">
        <v>295</v>
      </c>
      <c r="C151" s="93" t="s">
        <v>296</v>
      </c>
      <c r="D151" s="33">
        <v>0</v>
      </c>
      <c r="E151" s="34">
        <v>4388986</v>
      </c>
      <c r="F151" s="34">
        <v>4388986</v>
      </c>
      <c r="G151" s="34">
        <v>4388986</v>
      </c>
      <c r="H151" s="35">
        <v>4388986</v>
      </c>
      <c r="I151" s="35">
        <v>4388986</v>
      </c>
      <c r="J151" s="35">
        <v>4388986</v>
      </c>
      <c r="K151" s="35">
        <v>4388986</v>
      </c>
      <c r="L151" s="35">
        <v>4388986</v>
      </c>
      <c r="M151" s="35">
        <v>1788986</v>
      </c>
      <c r="N151" s="35">
        <v>1776900</v>
      </c>
      <c r="O151" s="35">
        <v>1941948</v>
      </c>
      <c r="P151" s="36">
        <f t="shared" si="53"/>
        <v>40619722</v>
      </c>
    </row>
    <row r="152" spans="1:17" s="4" customFormat="1" ht="12" customHeight="1" x14ac:dyDescent="0.2">
      <c r="A152" s="31" t="s">
        <v>297</v>
      </c>
      <c r="B152" s="31" t="s">
        <v>298</v>
      </c>
      <c r="C152" s="93" t="s">
        <v>299</v>
      </c>
      <c r="D152" s="33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5">
        <v>1400000</v>
      </c>
      <c r="O152" s="35">
        <v>0</v>
      </c>
      <c r="P152" s="36">
        <f t="shared" si="53"/>
        <v>1400000</v>
      </c>
    </row>
    <row r="153" spans="1:17" s="28" customFormat="1" x14ac:dyDescent="0.2">
      <c r="A153" s="38"/>
      <c r="B153" s="38"/>
      <c r="C153" s="84" t="s">
        <v>300</v>
      </c>
      <c r="D153" s="66">
        <f t="shared" ref="D153" si="54">SUM(D154:D164)</f>
        <v>0</v>
      </c>
      <c r="E153" s="67">
        <f>SUM(E154:E167)</f>
        <v>2261062</v>
      </c>
      <c r="F153" s="67">
        <f t="shared" ref="F153:N153" si="55">SUM(F154:F167)</f>
        <v>282342149</v>
      </c>
      <c r="G153" s="67">
        <f t="shared" si="55"/>
        <v>40511456</v>
      </c>
      <c r="H153" s="67">
        <f t="shared" si="55"/>
        <v>46528161</v>
      </c>
      <c r="I153" s="67">
        <f t="shared" si="55"/>
        <v>188841544</v>
      </c>
      <c r="J153" s="67">
        <f t="shared" si="55"/>
        <v>0</v>
      </c>
      <c r="K153" s="67">
        <f t="shared" si="55"/>
        <v>184077454</v>
      </c>
      <c r="L153" s="67">
        <f t="shared" si="55"/>
        <v>149856386</v>
      </c>
      <c r="M153" s="67">
        <f t="shared" si="55"/>
        <v>8156794</v>
      </c>
      <c r="N153" s="67">
        <f t="shared" si="55"/>
        <v>184077454</v>
      </c>
      <c r="O153" s="67">
        <f>SUM(O154:O167)</f>
        <v>199946421</v>
      </c>
      <c r="P153" s="20">
        <f>SUM(P154:P167)</f>
        <v>1286598881</v>
      </c>
    </row>
    <row r="154" spans="1:17" s="4" customFormat="1" x14ac:dyDescent="0.2">
      <c r="A154" s="31" t="s">
        <v>301</v>
      </c>
      <c r="B154" s="31">
        <v>8306101</v>
      </c>
      <c r="C154" s="93" t="s">
        <v>302</v>
      </c>
      <c r="D154" s="33">
        <v>0</v>
      </c>
      <c r="E154" s="34">
        <v>0</v>
      </c>
      <c r="F154" s="34">
        <v>226183480</v>
      </c>
      <c r="G154" s="34">
        <v>0</v>
      </c>
      <c r="H154" s="35">
        <v>0</v>
      </c>
      <c r="I154" s="35">
        <v>184077454</v>
      </c>
      <c r="J154" s="35">
        <v>0</v>
      </c>
      <c r="K154" s="35">
        <v>184077454</v>
      </c>
      <c r="L154" s="35">
        <v>0</v>
      </c>
      <c r="M154" s="35"/>
      <c r="N154" s="35">
        <v>184077454</v>
      </c>
      <c r="O154" s="35">
        <v>198287621</v>
      </c>
      <c r="P154" s="36">
        <f t="shared" si="53"/>
        <v>976703463</v>
      </c>
    </row>
    <row r="155" spans="1:17" s="4" customFormat="1" x14ac:dyDescent="0.2">
      <c r="A155" s="31" t="s">
        <v>303</v>
      </c>
      <c r="B155" s="92" t="s">
        <v>304</v>
      </c>
      <c r="C155" s="93" t="s">
        <v>305</v>
      </c>
      <c r="D155" s="33">
        <v>0</v>
      </c>
      <c r="E155" s="34">
        <v>0</v>
      </c>
      <c r="F155" s="34">
        <v>0</v>
      </c>
      <c r="G155" s="34">
        <v>22175581</v>
      </c>
      <c r="H155" s="34">
        <v>31800918</v>
      </c>
      <c r="I155" s="34">
        <v>0</v>
      </c>
      <c r="J155" s="34">
        <v>0</v>
      </c>
      <c r="K155" s="34">
        <v>0</v>
      </c>
      <c r="L155" s="35">
        <v>9499683</v>
      </c>
      <c r="M155" s="35">
        <v>3296122</v>
      </c>
      <c r="N155" s="35">
        <v>0</v>
      </c>
      <c r="O155" s="35">
        <v>0</v>
      </c>
      <c r="P155" s="85">
        <f t="shared" si="53"/>
        <v>66772304</v>
      </c>
    </row>
    <row r="156" spans="1:17" s="4" customFormat="1" x14ac:dyDescent="0.2">
      <c r="A156" s="31" t="s">
        <v>306</v>
      </c>
      <c r="B156" s="92" t="s">
        <v>307</v>
      </c>
      <c r="C156" s="93" t="s">
        <v>308</v>
      </c>
      <c r="D156" s="33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5">
        <v>4860672</v>
      </c>
      <c r="N156" s="35">
        <v>0</v>
      </c>
      <c r="O156" s="35">
        <v>0</v>
      </c>
      <c r="P156" s="85">
        <f t="shared" si="53"/>
        <v>4860672</v>
      </c>
    </row>
    <row r="157" spans="1:17" s="4" customFormat="1" x14ac:dyDescent="0.2">
      <c r="A157" s="31" t="s">
        <v>309</v>
      </c>
      <c r="B157" s="92" t="s">
        <v>310</v>
      </c>
      <c r="C157" s="93" t="s">
        <v>311</v>
      </c>
      <c r="D157" s="33">
        <v>0</v>
      </c>
      <c r="E157" s="34">
        <v>0</v>
      </c>
      <c r="F157" s="34">
        <v>0</v>
      </c>
      <c r="G157" s="34">
        <v>12860749</v>
      </c>
      <c r="H157" s="34">
        <v>0</v>
      </c>
      <c r="I157" s="34">
        <v>0</v>
      </c>
      <c r="J157" s="34">
        <v>0</v>
      </c>
      <c r="K157" s="34">
        <v>0</v>
      </c>
      <c r="L157" s="35">
        <v>0</v>
      </c>
      <c r="M157" s="35">
        <v>0</v>
      </c>
      <c r="N157" s="35">
        <v>0</v>
      </c>
      <c r="O157" s="35">
        <v>0</v>
      </c>
      <c r="P157" s="85">
        <f t="shared" si="53"/>
        <v>12860749</v>
      </c>
    </row>
    <row r="158" spans="1:17" s="4" customFormat="1" x14ac:dyDescent="0.2">
      <c r="A158" s="31" t="s">
        <v>312</v>
      </c>
      <c r="B158" s="92" t="s">
        <v>313</v>
      </c>
      <c r="C158" s="93" t="s">
        <v>314</v>
      </c>
      <c r="D158" s="33">
        <v>0</v>
      </c>
      <c r="E158" s="34">
        <v>0</v>
      </c>
      <c r="F158" s="34">
        <v>0</v>
      </c>
      <c r="G158" s="34">
        <v>0</v>
      </c>
      <c r="H158" s="35">
        <v>0</v>
      </c>
      <c r="I158" s="35">
        <v>1312251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85">
        <f t="shared" si="53"/>
        <v>1312251</v>
      </c>
    </row>
    <row r="159" spans="1:17" s="14" customFormat="1" ht="12" customHeight="1" x14ac:dyDescent="0.2">
      <c r="A159" s="31" t="s">
        <v>315</v>
      </c>
      <c r="B159" s="92">
        <v>8306129</v>
      </c>
      <c r="C159" s="93" t="s">
        <v>316</v>
      </c>
      <c r="D159" s="33">
        <v>0</v>
      </c>
      <c r="E159" s="34">
        <v>0</v>
      </c>
      <c r="F159" s="34">
        <v>40552723</v>
      </c>
      <c r="G159" s="34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6">
        <f>SUM(D159:O159)</f>
        <v>40552723</v>
      </c>
      <c r="Q159" s="4"/>
    </row>
    <row r="160" spans="1:17" s="14" customFormat="1" ht="12" customHeight="1" x14ac:dyDescent="0.2">
      <c r="A160" s="31" t="s">
        <v>317</v>
      </c>
      <c r="B160" s="92" t="s">
        <v>318</v>
      </c>
      <c r="C160" s="93" t="s">
        <v>319</v>
      </c>
      <c r="D160" s="33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5">
        <v>1658800</v>
      </c>
      <c r="P160" s="36">
        <f t="shared" si="53"/>
        <v>1658800</v>
      </c>
      <c r="Q160" s="4"/>
    </row>
    <row r="161" spans="1:17" s="14" customFormat="1" ht="12" customHeight="1" x14ac:dyDescent="0.2">
      <c r="A161" s="31" t="s">
        <v>320</v>
      </c>
      <c r="B161" s="92">
        <v>8306123</v>
      </c>
      <c r="C161" s="93" t="s">
        <v>321</v>
      </c>
      <c r="D161" s="33">
        <v>0</v>
      </c>
      <c r="E161" s="34">
        <v>0</v>
      </c>
      <c r="F161" s="34">
        <v>0</v>
      </c>
      <c r="G161" s="34">
        <v>0</v>
      </c>
      <c r="H161" s="35">
        <v>6748965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85">
        <f t="shared" si="53"/>
        <v>6748965</v>
      </c>
      <c r="Q161" s="4"/>
    </row>
    <row r="162" spans="1:17" s="14" customFormat="1" ht="12" customHeight="1" x14ac:dyDescent="0.2">
      <c r="A162" s="31" t="s">
        <v>322</v>
      </c>
      <c r="B162" s="92" t="s">
        <v>323</v>
      </c>
      <c r="C162" s="93" t="s">
        <v>324</v>
      </c>
      <c r="D162" s="33">
        <v>0</v>
      </c>
      <c r="E162" s="34">
        <v>0</v>
      </c>
      <c r="F162" s="34">
        <v>0</v>
      </c>
      <c r="G162" s="34">
        <v>0</v>
      </c>
      <c r="H162" s="35">
        <v>0</v>
      </c>
      <c r="I162" s="35">
        <v>3451839</v>
      </c>
      <c r="J162" s="35">
        <v>0</v>
      </c>
      <c r="K162" s="35">
        <v>0</v>
      </c>
      <c r="L162" s="35">
        <v>5821672</v>
      </c>
      <c r="M162" s="35">
        <v>0</v>
      </c>
      <c r="N162" s="35">
        <v>0</v>
      </c>
      <c r="O162" s="35">
        <v>0</v>
      </c>
      <c r="P162" s="85">
        <f t="shared" si="53"/>
        <v>9273511</v>
      </c>
      <c r="Q162" s="4"/>
    </row>
    <row r="163" spans="1:17" s="14" customFormat="1" ht="12" customHeight="1" x14ac:dyDescent="0.2">
      <c r="A163" s="31" t="s">
        <v>309</v>
      </c>
      <c r="B163" s="92">
        <v>8306116</v>
      </c>
      <c r="C163" s="93" t="s">
        <v>325</v>
      </c>
      <c r="D163" s="33">
        <v>0</v>
      </c>
      <c r="E163" s="34">
        <v>0</v>
      </c>
      <c r="F163" s="34">
        <v>5095298</v>
      </c>
      <c r="G163" s="34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6">
        <f t="shared" si="53"/>
        <v>5095298</v>
      </c>
      <c r="Q163" s="4"/>
    </row>
    <row r="164" spans="1:17" s="4" customFormat="1" ht="12" customHeight="1" x14ac:dyDescent="0.2">
      <c r="A164" s="31" t="s">
        <v>326</v>
      </c>
      <c r="B164" s="92">
        <v>8306118</v>
      </c>
      <c r="C164" s="93" t="s">
        <v>327</v>
      </c>
      <c r="D164" s="33">
        <v>0</v>
      </c>
      <c r="E164" s="34">
        <v>2261062</v>
      </c>
      <c r="F164" s="34">
        <v>10510648</v>
      </c>
      <c r="G164" s="34">
        <v>5475126</v>
      </c>
      <c r="H164" s="35">
        <v>7978278</v>
      </c>
      <c r="I164" s="35">
        <v>0</v>
      </c>
      <c r="J164" s="35">
        <v>0</v>
      </c>
      <c r="K164" s="35">
        <v>0</v>
      </c>
      <c r="L164" s="35">
        <v>9394969</v>
      </c>
      <c r="M164" s="35">
        <v>0</v>
      </c>
      <c r="N164" s="35">
        <v>0</v>
      </c>
      <c r="O164" s="35">
        <v>0</v>
      </c>
      <c r="P164" s="36">
        <f t="shared" si="53"/>
        <v>35620083</v>
      </c>
    </row>
    <row r="165" spans="1:17" s="4" customFormat="1" ht="12" customHeight="1" x14ac:dyDescent="0.2">
      <c r="A165" s="31" t="s">
        <v>328</v>
      </c>
      <c r="B165" s="92" t="s">
        <v>329</v>
      </c>
      <c r="C165" s="93" t="s">
        <v>330</v>
      </c>
      <c r="D165" s="33">
        <v>0</v>
      </c>
      <c r="E165" s="34">
        <v>0</v>
      </c>
      <c r="F165" s="34">
        <v>0</v>
      </c>
      <c r="G165" s="34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103737611</v>
      </c>
      <c r="M165" s="35">
        <v>0</v>
      </c>
      <c r="N165" s="35">
        <v>0</v>
      </c>
      <c r="O165" s="35">
        <v>0</v>
      </c>
      <c r="P165" s="36">
        <f t="shared" si="53"/>
        <v>103737611</v>
      </c>
    </row>
    <row r="166" spans="1:17" s="4" customFormat="1" ht="12" customHeight="1" x14ac:dyDescent="0.2">
      <c r="A166" s="31" t="s">
        <v>331</v>
      </c>
      <c r="B166" s="92" t="s">
        <v>332</v>
      </c>
      <c r="C166" s="93" t="s">
        <v>333</v>
      </c>
      <c r="D166" s="33">
        <v>0</v>
      </c>
      <c r="E166" s="34">
        <v>0</v>
      </c>
      <c r="F166" s="34">
        <v>0</v>
      </c>
      <c r="G166" s="34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690175</v>
      </c>
      <c r="M166" s="35">
        <v>0</v>
      </c>
      <c r="N166" s="35">
        <v>0</v>
      </c>
      <c r="O166" s="35">
        <v>0</v>
      </c>
      <c r="P166" s="36">
        <f t="shared" si="53"/>
        <v>690175</v>
      </c>
    </row>
    <row r="167" spans="1:17" s="4" customFormat="1" ht="12" customHeight="1" x14ac:dyDescent="0.2">
      <c r="A167" s="31" t="s">
        <v>301</v>
      </c>
      <c r="B167" s="92" t="s">
        <v>334</v>
      </c>
      <c r="C167" s="93" t="s">
        <v>335</v>
      </c>
      <c r="D167" s="33">
        <v>0</v>
      </c>
      <c r="E167" s="34">
        <v>0</v>
      </c>
      <c r="F167" s="34">
        <v>0</v>
      </c>
      <c r="G167" s="34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20712276</v>
      </c>
      <c r="M167" s="35">
        <v>0</v>
      </c>
      <c r="N167" s="35">
        <v>0</v>
      </c>
      <c r="O167" s="35">
        <v>0</v>
      </c>
      <c r="P167" s="36">
        <f t="shared" si="53"/>
        <v>20712276</v>
      </c>
    </row>
    <row r="168" spans="1:17" s="28" customFormat="1" ht="12" customHeight="1" x14ac:dyDescent="0.2">
      <c r="A168" s="38"/>
      <c r="B168" s="38"/>
      <c r="C168" s="84" t="s">
        <v>336</v>
      </c>
      <c r="D168" s="66">
        <f>SUM(D169:D179)</f>
        <v>0</v>
      </c>
      <c r="E168" s="67">
        <f t="shared" ref="E168:O168" si="56">SUM(E169:E179)</f>
        <v>0</v>
      </c>
      <c r="F168" s="67">
        <f t="shared" si="56"/>
        <v>0</v>
      </c>
      <c r="G168" s="67">
        <f t="shared" si="56"/>
        <v>0</v>
      </c>
      <c r="H168" s="67">
        <f t="shared" si="56"/>
        <v>45378120</v>
      </c>
      <c r="I168" s="67">
        <f t="shared" si="56"/>
        <v>0</v>
      </c>
      <c r="J168" s="67">
        <f t="shared" si="56"/>
        <v>2992330</v>
      </c>
      <c r="K168" s="67">
        <f t="shared" si="56"/>
        <v>-7785030</v>
      </c>
      <c r="L168" s="67">
        <f t="shared" si="56"/>
        <v>0</v>
      </c>
      <c r="M168" s="67">
        <f t="shared" si="56"/>
        <v>0</v>
      </c>
      <c r="N168" s="67">
        <f t="shared" si="56"/>
        <v>0</v>
      </c>
      <c r="O168" s="67">
        <f t="shared" si="56"/>
        <v>0</v>
      </c>
      <c r="P168" s="20">
        <f>SUM(P169:P179)</f>
        <v>40585420</v>
      </c>
    </row>
    <row r="169" spans="1:17" s="4" customFormat="1" ht="12" customHeight="1" x14ac:dyDescent="0.2">
      <c r="A169" s="92" t="s">
        <v>106</v>
      </c>
      <c r="B169" s="92">
        <v>8322103</v>
      </c>
      <c r="C169" s="93" t="s">
        <v>107</v>
      </c>
      <c r="D169" s="33">
        <v>0</v>
      </c>
      <c r="E169" s="34">
        <v>0</v>
      </c>
      <c r="F169" s="34">
        <v>0</v>
      </c>
      <c r="G169" s="34">
        <v>0</v>
      </c>
      <c r="H169" s="35">
        <v>4792700</v>
      </c>
      <c r="I169" s="35">
        <v>0</v>
      </c>
      <c r="J169" s="35">
        <v>2992330</v>
      </c>
      <c r="K169" s="35">
        <v>-7785030</v>
      </c>
      <c r="L169" s="35">
        <v>0</v>
      </c>
      <c r="M169" s="35"/>
      <c r="N169" s="35"/>
      <c r="O169" s="35"/>
      <c r="P169" s="85">
        <f>SUM(D169:O169)</f>
        <v>0</v>
      </c>
    </row>
    <row r="170" spans="1:17" s="4" customFormat="1" ht="12" customHeight="1" x14ac:dyDescent="0.2">
      <c r="A170" s="92" t="s">
        <v>337</v>
      </c>
      <c r="B170" s="92">
        <v>8322114</v>
      </c>
      <c r="C170" s="93" t="s">
        <v>338</v>
      </c>
      <c r="D170" s="33">
        <v>0</v>
      </c>
      <c r="E170" s="34">
        <v>0</v>
      </c>
      <c r="F170" s="34">
        <v>0</v>
      </c>
      <c r="G170" s="34">
        <v>0</v>
      </c>
      <c r="H170" s="35">
        <v>3130692</v>
      </c>
      <c r="I170" s="35">
        <v>0</v>
      </c>
      <c r="J170" s="35">
        <v>0</v>
      </c>
      <c r="K170" s="35">
        <v>0</v>
      </c>
      <c r="L170" s="35">
        <v>0</v>
      </c>
      <c r="M170" s="35"/>
      <c r="N170" s="35"/>
      <c r="O170" s="35"/>
      <c r="P170" s="85">
        <f t="shared" si="53"/>
        <v>3130692</v>
      </c>
    </row>
    <row r="171" spans="1:17" s="4" customFormat="1" ht="12" customHeight="1" x14ac:dyDescent="0.2">
      <c r="A171" s="92" t="s">
        <v>339</v>
      </c>
      <c r="B171" s="92">
        <v>8322115</v>
      </c>
      <c r="C171" s="93" t="s">
        <v>340</v>
      </c>
      <c r="D171" s="33">
        <v>0</v>
      </c>
      <c r="E171" s="34">
        <v>0</v>
      </c>
      <c r="F171" s="34">
        <v>0</v>
      </c>
      <c r="G171" s="34">
        <v>0</v>
      </c>
      <c r="H171" s="35">
        <v>4188888</v>
      </c>
      <c r="I171" s="35">
        <v>0</v>
      </c>
      <c r="J171" s="35">
        <v>0</v>
      </c>
      <c r="K171" s="35">
        <v>0</v>
      </c>
      <c r="L171" s="35">
        <v>0</v>
      </c>
      <c r="M171" s="35"/>
      <c r="N171" s="35"/>
      <c r="O171" s="35"/>
      <c r="P171" s="85">
        <f t="shared" si="53"/>
        <v>4188888</v>
      </c>
    </row>
    <row r="172" spans="1:17" s="4" customFormat="1" ht="12" customHeight="1" x14ac:dyDescent="0.2">
      <c r="A172" s="92" t="s">
        <v>341</v>
      </c>
      <c r="B172" s="92">
        <v>8322116</v>
      </c>
      <c r="C172" s="93" t="s">
        <v>342</v>
      </c>
      <c r="D172" s="33">
        <v>0</v>
      </c>
      <c r="E172" s="34">
        <v>0</v>
      </c>
      <c r="F172" s="34">
        <v>0</v>
      </c>
      <c r="G172" s="34">
        <v>0</v>
      </c>
      <c r="H172" s="35">
        <v>928453</v>
      </c>
      <c r="I172" s="35">
        <v>0</v>
      </c>
      <c r="J172" s="35">
        <v>0</v>
      </c>
      <c r="K172" s="35">
        <v>0</v>
      </c>
      <c r="L172" s="35">
        <v>0</v>
      </c>
      <c r="M172" s="35"/>
      <c r="N172" s="35"/>
      <c r="O172" s="35"/>
      <c r="P172" s="85">
        <f t="shared" si="53"/>
        <v>928453</v>
      </c>
    </row>
    <row r="173" spans="1:17" s="4" customFormat="1" ht="12" customHeight="1" x14ac:dyDescent="0.2">
      <c r="A173" s="92" t="s">
        <v>343</v>
      </c>
      <c r="B173" s="92">
        <v>8322117</v>
      </c>
      <c r="C173" s="93" t="s">
        <v>344</v>
      </c>
      <c r="D173" s="33">
        <v>0</v>
      </c>
      <c r="E173" s="34">
        <v>0</v>
      </c>
      <c r="F173" s="34">
        <v>0</v>
      </c>
      <c r="G173" s="34">
        <v>0</v>
      </c>
      <c r="H173" s="35">
        <v>1689369</v>
      </c>
      <c r="I173" s="35">
        <v>0</v>
      </c>
      <c r="J173" s="35">
        <v>0</v>
      </c>
      <c r="K173" s="35">
        <v>0</v>
      </c>
      <c r="L173" s="35">
        <v>0</v>
      </c>
      <c r="M173" s="35"/>
      <c r="N173" s="35"/>
      <c r="O173" s="35"/>
      <c r="P173" s="85">
        <f t="shared" si="53"/>
        <v>1689369</v>
      </c>
    </row>
    <row r="174" spans="1:17" s="4" customFormat="1" ht="12" customHeight="1" x14ac:dyDescent="0.2">
      <c r="A174" s="92" t="s">
        <v>345</v>
      </c>
      <c r="B174" s="92">
        <v>8322119</v>
      </c>
      <c r="C174" s="93" t="s">
        <v>346</v>
      </c>
      <c r="D174" s="33">
        <v>0</v>
      </c>
      <c r="E174" s="34">
        <v>0</v>
      </c>
      <c r="F174" s="34">
        <v>0</v>
      </c>
      <c r="G174" s="34">
        <v>0</v>
      </c>
      <c r="H174" s="35">
        <v>16472771</v>
      </c>
      <c r="I174" s="35">
        <v>0</v>
      </c>
      <c r="J174" s="35">
        <v>0</v>
      </c>
      <c r="K174" s="35">
        <v>0</v>
      </c>
      <c r="L174" s="35">
        <v>0</v>
      </c>
      <c r="M174" s="35"/>
      <c r="N174" s="35"/>
      <c r="O174" s="35"/>
      <c r="P174" s="85">
        <f t="shared" si="53"/>
        <v>16472771</v>
      </c>
    </row>
    <row r="175" spans="1:17" s="4" customFormat="1" ht="12" customHeight="1" x14ac:dyDescent="0.2">
      <c r="A175" s="92" t="s">
        <v>347</v>
      </c>
      <c r="B175" s="92">
        <v>8322121</v>
      </c>
      <c r="C175" s="93" t="s">
        <v>348</v>
      </c>
      <c r="D175" s="33">
        <v>0</v>
      </c>
      <c r="E175" s="34">
        <v>0</v>
      </c>
      <c r="F175" s="34">
        <v>0</v>
      </c>
      <c r="G175" s="34">
        <v>0</v>
      </c>
      <c r="H175" s="35">
        <v>500000</v>
      </c>
      <c r="I175" s="35">
        <v>0</v>
      </c>
      <c r="J175" s="35">
        <v>0</v>
      </c>
      <c r="K175" s="35">
        <v>0</v>
      </c>
      <c r="L175" s="35">
        <v>0</v>
      </c>
      <c r="M175" s="35"/>
      <c r="N175" s="35"/>
      <c r="O175" s="35"/>
      <c r="P175" s="85">
        <f t="shared" si="53"/>
        <v>500000</v>
      </c>
    </row>
    <row r="176" spans="1:17" s="4" customFormat="1" ht="12" customHeight="1" x14ac:dyDescent="0.2">
      <c r="A176" s="92" t="s">
        <v>349</v>
      </c>
      <c r="B176" s="92">
        <v>8322122</v>
      </c>
      <c r="C176" s="93" t="s">
        <v>350</v>
      </c>
      <c r="D176" s="33">
        <v>0</v>
      </c>
      <c r="E176" s="34">
        <v>0</v>
      </c>
      <c r="F176" s="34">
        <v>0</v>
      </c>
      <c r="G176" s="34">
        <v>0</v>
      </c>
      <c r="H176" s="35">
        <v>2500000</v>
      </c>
      <c r="I176" s="35">
        <v>0</v>
      </c>
      <c r="J176" s="35">
        <v>0</v>
      </c>
      <c r="K176" s="35">
        <v>0</v>
      </c>
      <c r="L176" s="35">
        <v>0</v>
      </c>
      <c r="M176" s="35"/>
      <c r="N176" s="35"/>
      <c r="O176" s="35"/>
      <c r="P176" s="85">
        <f t="shared" si="53"/>
        <v>2500000</v>
      </c>
    </row>
    <row r="177" spans="1:16" s="4" customFormat="1" ht="12" customHeight="1" x14ac:dyDescent="0.2">
      <c r="A177" s="92" t="s">
        <v>351</v>
      </c>
      <c r="B177" s="92">
        <v>8322123</v>
      </c>
      <c r="C177" s="93" t="s">
        <v>352</v>
      </c>
      <c r="D177" s="33">
        <v>0</v>
      </c>
      <c r="E177" s="34">
        <v>0</v>
      </c>
      <c r="F177" s="34">
        <v>0</v>
      </c>
      <c r="G177" s="34">
        <v>0</v>
      </c>
      <c r="H177" s="35">
        <v>3697191</v>
      </c>
      <c r="I177" s="35">
        <v>0</v>
      </c>
      <c r="J177" s="35">
        <v>0</v>
      </c>
      <c r="K177" s="35">
        <v>0</v>
      </c>
      <c r="L177" s="35">
        <v>0</v>
      </c>
      <c r="M177" s="35"/>
      <c r="N177" s="35"/>
      <c r="O177" s="35"/>
      <c r="P177" s="85">
        <f t="shared" si="53"/>
        <v>3697191</v>
      </c>
    </row>
    <row r="178" spans="1:16" s="4" customFormat="1" ht="12" customHeight="1" x14ac:dyDescent="0.2">
      <c r="A178" s="92" t="s">
        <v>353</v>
      </c>
      <c r="B178" s="92">
        <v>8322124</v>
      </c>
      <c r="C178" s="93" t="s">
        <v>354</v>
      </c>
      <c r="D178" s="33">
        <v>0</v>
      </c>
      <c r="E178" s="34">
        <v>0</v>
      </c>
      <c r="F178" s="34">
        <v>0</v>
      </c>
      <c r="G178" s="34">
        <v>0</v>
      </c>
      <c r="H178" s="35">
        <v>5960543</v>
      </c>
      <c r="I178" s="35">
        <v>0</v>
      </c>
      <c r="J178" s="35">
        <v>0</v>
      </c>
      <c r="K178" s="35">
        <v>0</v>
      </c>
      <c r="L178" s="35">
        <v>0</v>
      </c>
      <c r="M178" s="35"/>
      <c r="N178" s="35"/>
      <c r="O178" s="35"/>
      <c r="P178" s="85">
        <f t="shared" si="53"/>
        <v>5960543</v>
      </c>
    </row>
    <row r="179" spans="1:16" s="4" customFormat="1" ht="12" customHeight="1" x14ac:dyDescent="0.2">
      <c r="A179" s="92" t="s">
        <v>355</v>
      </c>
      <c r="B179" s="92">
        <v>8322125</v>
      </c>
      <c r="C179" s="93" t="s">
        <v>356</v>
      </c>
      <c r="D179" s="33">
        <v>0</v>
      </c>
      <c r="E179" s="34">
        <v>0</v>
      </c>
      <c r="F179" s="34">
        <v>0</v>
      </c>
      <c r="G179" s="34">
        <v>0</v>
      </c>
      <c r="H179" s="35">
        <v>1517513</v>
      </c>
      <c r="I179" s="35">
        <v>0</v>
      </c>
      <c r="J179" s="35">
        <v>0</v>
      </c>
      <c r="K179" s="35">
        <v>0</v>
      </c>
      <c r="L179" s="35">
        <v>0</v>
      </c>
      <c r="M179" s="35"/>
      <c r="N179" s="35"/>
      <c r="O179" s="35"/>
      <c r="P179" s="85">
        <f t="shared" si="53"/>
        <v>1517513</v>
      </c>
    </row>
    <row r="180" spans="1:16" s="28" customFormat="1" ht="12" customHeight="1" x14ac:dyDescent="0.2">
      <c r="A180" s="38"/>
      <c r="B180" s="94"/>
      <c r="C180" s="84" t="s">
        <v>357</v>
      </c>
      <c r="D180" s="66">
        <f>SUM(D181:D183)</f>
        <v>0</v>
      </c>
      <c r="E180" s="67">
        <f t="shared" ref="E180:O180" si="57">SUM(E181:E183)</f>
        <v>0</v>
      </c>
      <c r="F180" s="34">
        <f t="shared" si="57"/>
        <v>4460187</v>
      </c>
      <c r="G180" s="34">
        <f t="shared" si="57"/>
        <v>10371386</v>
      </c>
      <c r="H180" s="34">
        <f t="shared" si="57"/>
        <v>774000</v>
      </c>
      <c r="I180" s="67">
        <f t="shared" si="57"/>
        <v>0</v>
      </c>
      <c r="J180" s="67">
        <f t="shared" si="57"/>
        <v>0</v>
      </c>
      <c r="K180" s="67">
        <f t="shared" si="57"/>
        <v>0</v>
      </c>
      <c r="L180" s="35">
        <f t="shared" si="57"/>
        <v>2024744</v>
      </c>
      <c r="M180" s="67">
        <f t="shared" si="57"/>
        <v>0</v>
      </c>
      <c r="N180" s="35">
        <f t="shared" si="57"/>
        <v>-4125</v>
      </c>
      <c r="O180" s="35">
        <f t="shared" si="57"/>
        <v>-5113</v>
      </c>
      <c r="P180" s="20">
        <f>SUM(P181:P183)</f>
        <v>17621079</v>
      </c>
    </row>
    <row r="181" spans="1:16" s="4" customFormat="1" ht="12" customHeight="1" x14ac:dyDescent="0.2">
      <c r="A181" s="31" t="s">
        <v>358</v>
      </c>
      <c r="B181" s="92" t="s">
        <v>359</v>
      </c>
      <c r="C181" s="93" t="s">
        <v>360</v>
      </c>
      <c r="D181" s="33">
        <v>0</v>
      </c>
      <c r="E181" s="34">
        <v>0</v>
      </c>
      <c r="F181" s="34">
        <v>0</v>
      </c>
      <c r="G181" s="34">
        <v>7517618</v>
      </c>
      <c r="H181" s="34">
        <v>774000</v>
      </c>
      <c r="I181" s="34">
        <v>0</v>
      </c>
      <c r="J181" s="34">
        <v>0</v>
      </c>
      <c r="K181" s="34">
        <v>0</v>
      </c>
      <c r="L181" s="35">
        <v>0</v>
      </c>
      <c r="M181" s="35"/>
      <c r="N181" s="35">
        <v>-4125</v>
      </c>
      <c r="O181" s="35">
        <v>-5113</v>
      </c>
      <c r="P181" s="85">
        <f t="shared" si="53"/>
        <v>8282380</v>
      </c>
    </row>
    <row r="182" spans="1:16" s="4" customFormat="1" ht="12" customHeight="1" x14ac:dyDescent="0.2">
      <c r="A182" s="31" t="s">
        <v>361</v>
      </c>
      <c r="B182" s="92" t="s">
        <v>362</v>
      </c>
      <c r="C182" s="93" t="s">
        <v>363</v>
      </c>
      <c r="D182" s="33">
        <v>0</v>
      </c>
      <c r="E182" s="34">
        <v>0</v>
      </c>
      <c r="F182" s="34">
        <v>0</v>
      </c>
      <c r="G182" s="34">
        <v>2853768</v>
      </c>
      <c r="H182" s="34">
        <v>0</v>
      </c>
      <c r="I182" s="34">
        <v>0</v>
      </c>
      <c r="J182" s="34">
        <v>0</v>
      </c>
      <c r="K182" s="34">
        <v>0</v>
      </c>
      <c r="L182" s="35">
        <v>0</v>
      </c>
      <c r="M182" s="35"/>
      <c r="N182" s="35"/>
      <c r="O182" s="35"/>
      <c r="P182" s="85">
        <f t="shared" si="53"/>
        <v>2853768</v>
      </c>
    </row>
    <row r="183" spans="1:16" s="4" customFormat="1" ht="12" customHeight="1" x14ac:dyDescent="0.2">
      <c r="A183" s="31" t="s">
        <v>364</v>
      </c>
      <c r="B183" s="92" t="s">
        <v>365</v>
      </c>
      <c r="C183" s="93" t="s">
        <v>366</v>
      </c>
      <c r="D183" s="33">
        <v>0</v>
      </c>
      <c r="E183" s="34">
        <v>0</v>
      </c>
      <c r="F183" s="34">
        <v>4460187</v>
      </c>
      <c r="G183" s="34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2024744</v>
      </c>
      <c r="M183" s="35"/>
      <c r="N183" s="35"/>
      <c r="O183" s="35"/>
      <c r="P183" s="36">
        <f t="shared" si="53"/>
        <v>6484931</v>
      </c>
    </row>
    <row r="184" spans="1:16" s="4" customFormat="1" ht="12" customHeight="1" x14ac:dyDescent="0.2">
      <c r="A184" s="31"/>
      <c r="B184" s="31"/>
      <c r="C184" s="84" t="s">
        <v>367</v>
      </c>
      <c r="D184" s="95">
        <f t="shared" ref="D184:E184" si="58">SUM(D185:D185)</f>
        <v>0</v>
      </c>
      <c r="E184" s="68">
        <f t="shared" si="58"/>
        <v>7</v>
      </c>
      <c r="F184" s="68">
        <f>SUM(F185:F188)</f>
        <v>-7</v>
      </c>
      <c r="G184" s="68">
        <f t="shared" ref="G184:O184" si="59">SUM(G185:G188)</f>
        <v>0</v>
      </c>
      <c r="H184" s="68">
        <f t="shared" si="59"/>
        <v>0</v>
      </c>
      <c r="I184" s="68">
        <f t="shared" si="59"/>
        <v>0</v>
      </c>
      <c r="J184" s="68">
        <f t="shared" si="59"/>
        <v>0</v>
      </c>
      <c r="K184" s="35">
        <f t="shared" si="59"/>
        <v>1037810</v>
      </c>
      <c r="L184" s="68">
        <f t="shared" si="59"/>
        <v>0</v>
      </c>
      <c r="M184" s="68">
        <f t="shared" si="59"/>
        <v>0</v>
      </c>
      <c r="N184" s="68">
        <f t="shared" si="59"/>
        <v>0</v>
      </c>
      <c r="O184" s="68">
        <f t="shared" si="59"/>
        <v>632620</v>
      </c>
      <c r="P184" s="88">
        <f>SUM(P185:P188)</f>
        <v>1670430</v>
      </c>
    </row>
    <row r="185" spans="1:16" s="4" customFormat="1" ht="12" customHeight="1" x14ac:dyDescent="0.2">
      <c r="A185" s="31" t="s">
        <v>368</v>
      </c>
      <c r="B185" s="31" t="s">
        <v>369</v>
      </c>
      <c r="C185" s="93" t="s">
        <v>370</v>
      </c>
      <c r="D185" s="33">
        <v>0</v>
      </c>
      <c r="E185" s="34">
        <v>7</v>
      </c>
      <c r="F185" s="34">
        <v>-7</v>
      </c>
      <c r="G185" s="34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6">
        <f t="shared" si="53"/>
        <v>0</v>
      </c>
    </row>
    <row r="186" spans="1:16" s="4" customFormat="1" ht="12" customHeight="1" x14ac:dyDescent="0.2">
      <c r="A186" s="31" t="s">
        <v>371</v>
      </c>
      <c r="B186" s="31" t="s">
        <v>372</v>
      </c>
      <c r="C186" s="93" t="s">
        <v>373</v>
      </c>
      <c r="D186" s="33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5">
        <v>536520</v>
      </c>
      <c r="P186" s="36">
        <f t="shared" si="53"/>
        <v>536520</v>
      </c>
    </row>
    <row r="187" spans="1:16" s="4" customFormat="1" ht="12" customHeight="1" x14ac:dyDescent="0.2">
      <c r="A187" s="31" t="s">
        <v>374</v>
      </c>
      <c r="B187" s="31" t="s">
        <v>375</v>
      </c>
      <c r="C187" s="93" t="s">
        <v>376</v>
      </c>
      <c r="D187" s="33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5">
        <v>96100</v>
      </c>
      <c r="P187" s="36">
        <f t="shared" si="53"/>
        <v>96100</v>
      </c>
    </row>
    <row r="188" spans="1:16" s="4" customFormat="1" ht="12" customHeight="1" x14ac:dyDescent="0.2">
      <c r="A188" s="31" t="s">
        <v>377</v>
      </c>
      <c r="B188" s="31" t="s">
        <v>378</v>
      </c>
      <c r="C188" s="93" t="s">
        <v>379</v>
      </c>
      <c r="D188" s="33">
        <v>0</v>
      </c>
      <c r="E188" s="34">
        <v>0</v>
      </c>
      <c r="F188" s="34">
        <v>0</v>
      </c>
      <c r="G188" s="34">
        <v>0</v>
      </c>
      <c r="H188" s="35">
        <v>0</v>
      </c>
      <c r="I188" s="35">
        <v>0</v>
      </c>
      <c r="J188" s="35">
        <v>0</v>
      </c>
      <c r="K188" s="35">
        <v>1037810</v>
      </c>
      <c r="L188" s="35">
        <v>0</v>
      </c>
      <c r="M188" s="35"/>
      <c r="N188" s="35"/>
      <c r="O188" s="35"/>
      <c r="P188" s="36">
        <f t="shared" si="53"/>
        <v>1037810</v>
      </c>
    </row>
    <row r="189" spans="1:16" s="4" customFormat="1" ht="12" customHeight="1" x14ac:dyDescent="0.2">
      <c r="A189" s="92"/>
      <c r="B189" s="92"/>
      <c r="C189" s="84" t="s">
        <v>380</v>
      </c>
      <c r="D189" s="33">
        <v>0</v>
      </c>
      <c r="E189" s="34">
        <v>0</v>
      </c>
      <c r="F189" s="34">
        <v>0</v>
      </c>
      <c r="G189" s="34">
        <v>0</v>
      </c>
      <c r="H189" s="35">
        <v>0</v>
      </c>
      <c r="I189" s="35">
        <f>SUM(I190:I195)</f>
        <v>63925508</v>
      </c>
      <c r="J189" s="35">
        <v>29574652</v>
      </c>
      <c r="K189" s="35">
        <v>13367188</v>
      </c>
      <c r="L189" s="35">
        <f>SUM(L190:L195)</f>
        <v>9918103</v>
      </c>
      <c r="M189" s="35">
        <f t="shared" ref="M189:O189" si="60">SUM(M190:M195)</f>
        <v>3515246</v>
      </c>
      <c r="N189" s="35">
        <f t="shared" si="60"/>
        <v>20200593</v>
      </c>
      <c r="O189" s="35">
        <f t="shared" si="60"/>
        <v>25041762</v>
      </c>
      <c r="P189" s="85">
        <f>SUM(P190:P195)</f>
        <v>165543052</v>
      </c>
    </row>
    <row r="190" spans="1:16" s="4" customFormat="1" ht="12" customHeight="1" x14ac:dyDescent="0.2">
      <c r="A190" s="92" t="s">
        <v>381</v>
      </c>
      <c r="B190" s="92">
        <v>8311126</v>
      </c>
      <c r="C190" s="93" t="s">
        <v>382</v>
      </c>
      <c r="D190" s="33">
        <v>0</v>
      </c>
      <c r="E190" s="34">
        <v>0</v>
      </c>
      <c r="F190" s="34">
        <v>0</v>
      </c>
      <c r="G190" s="34">
        <v>0</v>
      </c>
      <c r="H190" s="35">
        <v>0</v>
      </c>
      <c r="I190" s="35">
        <v>16073607</v>
      </c>
      <c r="J190" s="35">
        <v>14109377</v>
      </c>
      <c r="K190" s="35">
        <v>0</v>
      </c>
      <c r="L190" s="35">
        <v>0</v>
      </c>
      <c r="M190" s="35">
        <v>0</v>
      </c>
      <c r="N190" s="35">
        <v>0</v>
      </c>
      <c r="O190" s="35">
        <v>3300000</v>
      </c>
      <c r="P190" s="85">
        <f t="shared" si="53"/>
        <v>33482984</v>
      </c>
    </row>
    <row r="191" spans="1:16" s="4" customFormat="1" ht="12" customHeight="1" x14ac:dyDescent="0.2">
      <c r="A191" s="92" t="s">
        <v>383</v>
      </c>
      <c r="B191" s="92" t="s">
        <v>384</v>
      </c>
      <c r="C191" s="93" t="s">
        <v>385</v>
      </c>
      <c r="D191" s="33">
        <v>0</v>
      </c>
      <c r="E191" s="34">
        <v>0</v>
      </c>
      <c r="F191" s="34">
        <v>0</v>
      </c>
      <c r="G191" s="34">
        <v>0</v>
      </c>
      <c r="H191" s="35">
        <v>0</v>
      </c>
      <c r="I191" s="35">
        <v>0</v>
      </c>
      <c r="J191" s="35">
        <v>12402275</v>
      </c>
      <c r="K191" s="35">
        <v>0</v>
      </c>
      <c r="L191" s="35">
        <v>0</v>
      </c>
      <c r="M191" s="35">
        <v>0</v>
      </c>
      <c r="N191" s="35">
        <v>0</v>
      </c>
      <c r="O191" s="35"/>
      <c r="P191" s="85">
        <f t="shared" si="53"/>
        <v>12402275</v>
      </c>
    </row>
    <row r="192" spans="1:16" s="4" customFormat="1" ht="12" customHeight="1" x14ac:dyDescent="0.2">
      <c r="A192" s="92" t="s">
        <v>386</v>
      </c>
      <c r="B192" s="92">
        <v>8311127</v>
      </c>
      <c r="C192" s="93" t="s">
        <v>387</v>
      </c>
      <c r="D192" s="33">
        <v>0</v>
      </c>
      <c r="E192" s="34">
        <v>0</v>
      </c>
      <c r="F192" s="34">
        <v>0</v>
      </c>
      <c r="G192" s="34">
        <v>0</v>
      </c>
      <c r="H192" s="35">
        <v>0</v>
      </c>
      <c r="I192" s="35">
        <v>2542000</v>
      </c>
      <c r="J192" s="35">
        <v>2543000</v>
      </c>
      <c r="K192" s="35">
        <v>5309672</v>
      </c>
      <c r="L192" s="35">
        <v>1610996</v>
      </c>
      <c r="M192" s="35">
        <v>3515246</v>
      </c>
      <c r="N192" s="35">
        <v>0</v>
      </c>
      <c r="O192" s="35">
        <v>384754</v>
      </c>
      <c r="P192" s="85">
        <f t="shared" si="53"/>
        <v>15905668</v>
      </c>
    </row>
    <row r="193" spans="1:16" s="4" customFormat="1" ht="12" customHeight="1" x14ac:dyDescent="0.2">
      <c r="A193" s="92" t="s">
        <v>388</v>
      </c>
      <c r="B193" s="92">
        <v>8311128</v>
      </c>
      <c r="C193" s="93" t="s">
        <v>389</v>
      </c>
      <c r="D193" s="33">
        <v>0</v>
      </c>
      <c r="E193" s="34">
        <v>0</v>
      </c>
      <c r="F193" s="34">
        <v>0</v>
      </c>
      <c r="G193" s="34">
        <v>0</v>
      </c>
      <c r="H193" s="35">
        <v>0</v>
      </c>
      <c r="I193" s="35">
        <v>4500000</v>
      </c>
      <c r="J193" s="35">
        <v>520000</v>
      </c>
      <c r="K193" s="35">
        <v>0</v>
      </c>
      <c r="L193" s="35">
        <v>0</v>
      </c>
      <c r="M193" s="35">
        <v>0</v>
      </c>
      <c r="N193" s="35">
        <v>0</v>
      </c>
      <c r="O193" s="35"/>
      <c r="P193" s="85">
        <f t="shared" si="53"/>
        <v>5020000</v>
      </c>
    </row>
    <row r="194" spans="1:16" s="4" customFormat="1" ht="12" customHeight="1" x14ac:dyDescent="0.2">
      <c r="A194" s="92" t="s">
        <v>390</v>
      </c>
      <c r="B194" s="92" t="s">
        <v>391</v>
      </c>
      <c r="C194" s="93" t="s">
        <v>392</v>
      </c>
      <c r="D194" s="33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5">
        <v>787332</v>
      </c>
      <c r="P194" s="85">
        <f t="shared" si="53"/>
        <v>787332</v>
      </c>
    </row>
    <row r="195" spans="1:16" s="4" customFormat="1" ht="12" customHeight="1" x14ac:dyDescent="0.2">
      <c r="A195" s="92" t="s">
        <v>381</v>
      </c>
      <c r="B195" s="92">
        <v>8311132</v>
      </c>
      <c r="C195" s="93" t="s">
        <v>393</v>
      </c>
      <c r="D195" s="33">
        <v>0</v>
      </c>
      <c r="E195" s="34">
        <v>0</v>
      </c>
      <c r="F195" s="34">
        <v>0</v>
      </c>
      <c r="G195" s="34">
        <v>0</v>
      </c>
      <c r="H195" s="35">
        <v>0</v>
      </c>
      <c r="I195" s="35">
        <v>40809901</v>
      </c>
      <c r="J195" s="35"/>
      <c r="K195" s="35">
        <v>8057516</v>
      </c>
      <c r="L195" s="35">
        <v>8307107</v>
      </c>
      <c r="M195" s="35"/>
      <c r="N195" s="35">
        <v>20200593</v>
      </c>
      <c r="O195" s="35">
        <v>20569676</v>
      </c>
      <c r="P195" s="85">
        <f t="shared" si="53"/>
        <v>97944793</v>
      </c>
    </row>
    <row r="196" spans="1:16" s="28" customFormat="1" ht="12" customHeight="1" x14ac:dyDescent="0.2">
      <c r="A196" s="94"/>
      <c r="B196" s="94"/>
      <c r="C196" s="84" t="s">
        <v>394</v>
      </c>
      <c r="D196" s="66">
        <f>D197+D198</f>
        <v>0</v>
      </c>
      <c r="E196" s="67">
        <f t="shared" ref="E196:O196" si="61">E197+E198</f>
        <v>0</v>
      </c>
      <c r="F196" s="67">
        <f t="shared" si="61"/>
        <v>0</v>
      </c>
      <c r="G196" s="67">
        <f t="shared" si="61"/>
        <v>1544403</v>
      </c>
      <c r="H196" s="67">
        <f t="shared" si="61"/>
        <v>0</v>
      </c>
      <c r="I196" s="67">
        <f t="shared" si="61"/>
        <v>18185000</v>
      </c>
      <c r="J196" s="67">
        <f t="shared" si="61"/>
        <v>0</v>
      </c>
      <c r="K196" s="67">
        <f t="shared" si="61"/>
        <v>0</v>
      </c>
      <c r="L196" s="68">
        <f t="shared" si="61"/>
        <v>0</v>
      </c>
      <c r="M196" s="68">
        <f t="shared" si="61"/>
        <v>0</v>
      </c>
      <c r="N196" s="68">
        <f t="shared" si="61"/>
        <v>0</v>
      </c>
      <c r="O196" s="68">
        <f t="shared" si="61"/>
        <v>0</v>
      </c>
      <c r="P196" s="88">
        <f>SUM(P197:P198)</f>
        <v>19729403</v>
      </c>
    </row>
    <row r="197" spans="1:16" s="4" customFormat="1" ht="12" customHeight="1" x14ac:dyDescent="0.2">
      <c r="A197" s="92" t="s">
        <v>395</v>
      </c>
      <c r="B197" s="92" t="s">
        <v>396</v>
      </c>
      <c r="C197" s="93" t="s">
        <v>397</v>
      </c>
      <c r="D197" s="33">
        <v>0</v>
      </c>
      <c r="E197" s="34">
        <v>0</v>
      </c>
      <c r="F197" s="34">
        <v>0</v>
      </c>
      <c r="G197" s="34">
        <v>1544403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6">
        <f t="shared" si="53"/>
        <v>1544403</v>
      </c>
    </row>
    <row r="198" spans="1:16" s="4" customFormat="1" ht="12" customHeight="1" x14ac:dyDescent="0.2">
      <c r="A198" s="92" t="s">
        <v>398</v>
      </c>
      <c r="B198" s="92">
        <v>8321111</v>
      </c>
      <c r="C198" s="93" t="s">
        <v>399</v>
      </c>
      <c r="D198" s="33">
        <v>0</v>
      </c>
      <c r="E198" s="34">
        <v>0</v>
      </c>
      <c r="F198" s="34">
        <v>0</v>
      </c>
      <c r="G198" s="34">
        <v>0</v>
      </c>
      <c r="H198" s="35">
        <v>0</v>
      </c>
      <c r="I198" s="35">
        <v>18185000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85">
        <f t="shared" si="53"/>
        <v>18185000</v>
      </c>
    </row>
    <row r="199" spans="1:16" s="4" customFormat="1" ht="12" customHeight="1" x14ac:dyDescent="0.2">
      <c r="A199" s="92"/>
      <c r="B199" s="92"/>
      <c r="C199" s="84" t="s">
        <v>400</v>
      </c>
      <c r="D199" s="95">
        <f t="shared" ref="D199:M199" si="62">D200</f>
        <v>0</v>
      </c>
      <c r="E199" s="35">
        <f t="shared" si="62"/>
        <v>0</v>
      </c>
      <c r="F199" s="35">
        <f t="shared" si="62"/>
        <v>0</v>
      </c>
      <c r="G199" s="35">
        <f t="shared" si="62"/>
        <v>0</v>
      </c>
      <c r="H199" s="35">
        <f t="shared" si="62"/>
        <v>0</v>
      </c>
      <c r="I199" s="35">
        <f t="shared" si="62"/>
        <v>0</v>
      </c>
      <c r="J199" s="35">
        <f t="shared" si="62"/>
        <v>0</v>
      </c>
      <c r="K199" s="35">
        <f t="shared" si="62"/>
        <v>0</v>
      </c>
      <c r="L199" s="35">
        <f t="shared" si="62"/>
        <v>0</v>
      </c>
      <c r="M199" s="35">
        <f t="shared" si="62"/>
        <v>0</v>
      </c>
      <c r="N199" s="35">
        <f>N200</f>
        <v>110000</v>
      </c>
      <c r="O199" s="35">
        <f>O200</f>
        <v>0</v>
      </c>
      <c r="P199" s="85">
        <f>P200</f>
        <v>110000</v>
      </c>
    </row>
    <row r="200" spans="1:16" s="4" customFormat="1" ht="12" customHeight="1" x14ac:dyDescent="0.2">
      <c r="A200" s="96" t="s">
        <v>401</v>
      </c>
      <c r="B200" s="92" t="s">
        <v>402</v>
      </c>
      <c r="C200" s="93" t="s">
        <v>403</v>
      </c>
      <c r="D200" s="33">
        <v>0</v>
      </c>
      <c r="E200" s="34">
        <v>0</v>
      </c>
      <c r="F200" s="34">
        <v>0</v>
      </c>
      <c r="G200" s="34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110000</v>
      </c>
      <c r="O200" s="35">
        <v>0</v>
      </c>
      <c r="P200" s="85">
        <f t="shared" si="53"/>
        <v>110000</v>
      </c>
    </row>
    <row r="201" spans="1:16" s="4" customFormat="1" ht="12" customHeight="1" x14ac:dyDescent="0.2">
      <c r="A201" s="24"/>
      <c r="B201" s="24"/>
      <c r="C201" s="84" t="s">
        <v>404</v>
      </c>
      <c r="D201" s="26">
        <f t="shared" ref="D201:K201" si="63">D202+D222</f>
        <v>81166329</v>
      </c>
      <c r="E201" s="27">
        <f t="shared" si="63"/>
        <v>66975458</v>
      </c>
      <c r="F201" s="27">
        <f t="shared" si="63"/>
        <v>80106049</v>
      </c>
      <c r="G201" s="27">
        <f t="shared" si="63"/>
        <v>82255302</v>
      </c>
      <c r="H201" s="27">
        <f t="shared" si="63"/>
        <v>68809389</v>
      </c>
      <c r="I201" s="27">
        <f t="shared" si="63"/>
        <v>73428285</v>
      </c>
      <c r="J201" s="27">
        <f t="shared" si="63"/>
        <v>76563506</v>
      </c>
      <c r="K201" s="27">
        <f t="shared" si="63"/>
        <v>67739660</v>
      </c>
      <c r="L201" s="39">
        <f>L202+L222</f>
        <v>71573755</v>
      </c>
      <c r="M201" s="39">
        <f t="shared" ref="M201:O201" si="64">M202+M222</f>
        <v>63778850</v>
      </c>
      <c r="N201" s="39">
        <f t="shared" si="64"/>
        <v>67958950</v>
      </c>
      <c r="O201" s="39">
        <f t="shared" si="64"/>
        <v>79691564</v>
      </c>
      <c r="P201" s="20">
        <f>P202+P222</f>
        <v>880047097</v>
      </c>
    </row>
    <row r="202" spans="1:16" s="28" customFormat="1" ht="12" customHeight="1" x14ac:dyDescent="0.2">
      <c r="A202" s="94"/>
      <c r="B202" s="94"/>
      <c r="C202" s="90" t="s">
        <v>405</v>
      </c>
      <c r="D202" s="66">
        <f t="shared" ref="D202:K202" si="65">SUM(D203:D214)</f>
        <v>78446051</v>
      </c>
      <c r="E202" s="67">
        <f t="shared" si="65"/>
        <v>64430183</v>
      </c>
      <c r="F202" s="67">
        <f t="shared" si="65"/>
        <v>77004644</v>
      </c>
      <c r="G202" s="67">
        <f t="shared" si="65"/>
        <v>80766220</v>
      </c>
      <c r="H202" s="67">
        <f t="shared" si="65"/>
        <v>65945449</v>
      </c>
      <c r="I202" s="67">
        <f t="shared" si="65"/>
        <v>72003726</v>
      </c>
      <c r="J202" s="67">
        <f t="shared" si="65"/>
        <v>74483615</v>
      </c>
      <c r="K202" s="67">
        <f t="shared" si="65"/>
        <v>66130762</v>
      </c>
      <c r="L202" s="68">
        <f>SUM(L203:L214)</f>
        <v>68562073</v>
      </c>
      <c r="M202" s="68">
        <f t="shared" ref="M202:N202" si="66">SUM(M203:M214)</f>
        <v>62670842</v>
      </c>
      <c r="N202" s="68">
        <f t="shared" si="66"/>
        <v>66014272</v>
      </c>
      <c r="O202" s="68">
        <f>SUM(O203:O214)</f>
        <v>76328802</v>
      </c>
      <c r="P202" s="88">
        <f>SUM(D202:O202)</f>
        <v>852786639</v>
      </c>
    </row>
    <row r="203" spans="1:16" s="4" customFormat="1" ht="12" customHeight="1" x14ac:dyDescent="0.2">
      <c r="A203" s="92" t="s">
        <v>18</v>
      </c>
      <c r="B203" s="92" t="s">
        <v>406</v>
      </c>
      <c r="C203" s="93" t="s">
        <v>407</v>
      </c>
      <c r="D203" s="97">
        <v>54248</v>
      </c>
      <c r="E203" s="98">
        <v>64166</v>
      </c>
      <c r="F203" s="98">
        <v>102726</v>
      </c>
      <c r="G203" s="98">
        <v>72416</v>
      </c>
      <c r="H203" s="99">
        <v>42463</v>
      </c>
      <c r="I203" s="99">
        <v>62814</v>
      </c>
      <c r="J203" s="99">
        <v>122392</v>
      </c>
      <c r="K203" s="99">
        <v>103827</v>
      </c>
      <c r="L203" s="99">
        <v>96060</v>
      </c>
      <c r="M203" s="99">
        <v>88818</v>
      </c>
      <c r="N203" s="99">
        <v>75926</v>
      </c>
      <c r="O203" s="99">
        <v>118303</v>
      </c>
      <c r="P203" s="36">
        <f>SUM(D203:O203)</f>
        <v>1004159</v>
      </c>
    </row>
    <row r="204" spans="1:16" s="4" customFormat="1" ht="12" customHeight="1" x14ac:dyDescent="0.2">
      <c r="A204" s="31" t="s">
        <v>123</v>
      </c>
      <c r="B204" s="92">
        <v>8401120</v>
      </c>
      <c r="C204" s="32" t="s">
        <v>408</v>
      </c>
      <c r="D204" s="97">
        <v>9550944</v>
      </c>
      <c r="E204" s="98">
        <v>9550944</v>
      </c>
      <c r="F204" s="98">
        <v>9550944</v>
      </c>
      <c r="G204" s="98">
        <v>9550944</v>
      </c>
      <c r="H204" s="99">
        <v>9550944</v>
      </c>
      <c r="I204" s="99">
        <v>9550944</v>
      </c>
      <c r="J204" s="99">
        <v>9550944</v>
      </c>
      <c r="K204" s="99">
        <v>9550944</v>
      </c>
      <c r="L204" s="99">
        <v>9550944</v>
      </c>
      <c r="M204" s="99">
        <v>9550944</v>
      </c>
      <c r="N204" s="99">
        <v>9550944</v>
      </c>
      <c r="O204" s="99">
        <v>9550944</v>
      </c>
      <c r="P204" s="36">
        <f>SUM(D204:O204)</f>
        <v>114611328</v>
      </c>
    </row>
    <row r="205" spans="1:16" s="4" customFormat="1" ht="12" customHeight="1" x14ac:dyDescent="0.2">
      <c r="A205" s="92" t="s">
        <v>18</v>
      </c>
      <c r="B205" s="92" t="s">
        <v>409</v>
      </c>
      <c r="C205" s="93" t="s">
        <v>410</v>
      </c>
      <c r="D205" s="97">
        <v>40493471</v>
      </c>
      <c r="E205" s="98">
        <v>31655621</v>
      </c>
      <c r="F205" s="98">
        <v>30582761</v>
      </c>
      <c r="G205" s="98">
        <v>37827049</v>
      </c>
      <c r="H205" s="99">
        <v>30897018</v>
      </c>
      <c r="I205" s="99">
        <v>31543850</v>
      </c>
      <c r="J205" s="99">
        <v>33618976</v>
      </c>
      <c r="K205" s="99">
        <v>33751142</v>
      </c>
      <c r="L205" s="99">
        <v>30721994</v>
      </c>
      <c r="M205" s="99">
        <v>32500802</v>
      </c>
      <c r="N205" s="99">
        <v>30124896</v>
      </c>
      <c r="O205" s="99">
        <v>34961975</v>
      </c>
      <c r="P205" s="36">
        <f t="shared" si="53"/>
        <v>398679555</v>
      </c>
    </row>
    <row r="206" spans="1:16" s="4" customFormat="1" ht="12" customHeight="1" x14ac:dyDescent="0.2">
      <c r="A206" s="31" t="s">
        <v>123</v>
      </c>
      <c r="B206" s="92">
        <v>8401121</v>
      </c>
      <c r="C206" s="32" t="s">
        <v>411</v>
      </c>
      <c r="D206" s="97">
        <v>2695764</v>
      </c>
      <c r="E206" s="98">
        <v>2810217</v>
      </c>
      <c r="F206" s="98">
        <v>4301475</v>
      </c>
      <c r="G206" s="98">
        <v>2446507</v>
      </c>
      <c r="H206" s="99">
        <v>2918495</v>
      </c>
      <c r="I206" s="99">
        <v>4262901</v>
      </c>
      <c r="J206" s="99">
        <v>4557848</v>
      </c>
      <c r="K206" s="99">
        <v>3366093</v>
      </c>
      <c r="L206" s="99">
        <v>3614325</v>
      </c>
      <c r="M206" s="99">
        <v>3180838</v>
      </c>
      <c r="N206" s="99">
        <v>4109050</v>
      </c>
      <c r="O206" s="99">
        <v>3472134</v>
      </c>
      <c r="P206" s="36">
        <f t="shared" si="53"/>
        <v>41735647</v>
      </c>
    </row>
    <row r="207" spans="1:16" s="4" customFormat="1" ht="12" customHeight="1" x14ac:dyDescent="0.2">
      <c r="A207" s="92" t="s">
        <v>18</v>
      </c>
      <c r="B207" s="92" t="s">
        <v>412</v>
      </c>
      <c r="C207" s="93" t="s">
        <v>413</v>
      </c>
      <c r="D207" s="97">
        <v>6151</v>
      </c>
      <c r="E207" s="98">
        <v>179556</v>
      </c>
      <c r="F207" s="98">
        <v>268037</v>
      </c>
      <c r="G207" s="98">
        <v>11890</v>
      </c>
      <c r="H207" s="99">
        <v>723317</v>
      </c>
      <c r="I207" s="99">
        <v>2050</v>
      </c>
      <c r="J207" s="99">
        <v>377632</v>
      </c>
      <c r="K207" s="99">
        <v>233639</v>
      </c>
      <c r="L207" s="99">
        <v>652974</v>
      </c>
      <c r="M207" s="99">
        <v>328217</v>
      </c>
      <c r="N207" s="99">
        <v>233275</v>
      </c>
      <c r="O207" s="99">
        <v>1667581</v>
      </c>
      <c r="P207" s="36">
        <f t="shared" si="53"/>
        <v>4684319</v>
      </c>
    </row>
    <row r="208" spans="1:16" s="4" customFormat="1" ht="12" customHeight="1" x14ac:dyDescent="0.2">
      <c r="A208" s="92" t="s">
        <v>18</v>
      </c>
      <c r="B208" s="92" t="s">
        <v>414</v>
      </c>
      <c r="C208" s="93" t="s">
        <v>415</v>
      </c>
      <c r="D208" s="97">
        <v>18913</v>
      </c>
      <c r="E208" s="98">
        <v>143647</v>
      </c>
      <c r="F208" s="98">
        <v>59699</v>
      </c>
      <c r="G208" s="98">
        <v>251825</v>
      </c>
      <c r="H208" s="99">
        <v>107742</v>
      </c>
      <c r="I208" s="99">
        <v>229255</v>
      </c>
      <c r="J208" s="99">
        <v>403536</v>
      </c>
      <c r="K208" s="99">
        <v>448340</v>
      </c>
      <c r="L208" s="99">
        <v>1245656</v>
      </c>
      <c r="M208" s="99">
        <v>314363</v>
      </c>
      <c r="N208" s="99">
        <v>169168</v>
      </c>
      <c r="O208" s="99">
        <v>2092586</v>
      </c>
      <c r="P208" s="36">
        <f t="shared" si="53"/>
        <v>5484730</v>
      </c>
    </row>
    <row r="209" spans="1:16" s="4" customFormat="1" ht="12" customHeight="1" x14ac:dyDescent="0.2">
      <c r="A209" s="92" t="s">
        <v>416</v>
      </c>
      <c r="B209" s="92" t="s">
        <v>417</v>
      </c>
      <c r="C209" s="93" t="s">
        <v>418</v>
      </c>
      <c r="D209" s="97">
        <v>0</v>
      </c>
      <c r="E209" s="98">
        <v>0</v>
      </c>
      <c r="F209" s="98">
        <v>0</v>
      </c>
      <c r="G209" s="98">
        <v>0</v>
      </c>
      <c r="H209" s="99">
        <v>2141</v>
      </c>
      <c r="I209" s="99">
        <v>0</v>
      </c>
      <c r="J209" s="99">
        <v>0</v>
      </c>
      <c r="K209" s="99">
        <v>0</v>
      </c>
      <c r="L209" s="99">
        <v>0</v>
      </c>
      <c r="M209" s="99">
        <v>0</v>
      </c>
      <c r="N209" s="99">
        <v>0</v>
      </c>
      <c r="O209" s="99">
        <v>0</v>
      </c>
      <c r="P209" s="100">
        <f t="shared" si="53"/>
        <v>2141</v>
      </c>
    </row>
    <row r="210" spans="1:16" s="4" customFormat="1" ht="12" customHeight="1" x14ac:dyDescent="0.2">
      <c r="A210" s="92" t="s">
        <v>18</v>
      </c>
      <c r="B210" s="92" t="s">
        <v>419</v>
      </c>
      <c r="C210" s="93" t="s">
        <v>420</v>
      </c>
      <c r="D210" s="97">
        <v>790</v>
      </c>
      <c r="E210" s="98">
        <v>2375</v>
      </c>
      <c r="F210" s="98">
        <v>1994</v>
      </c>
      <c r="G210" s="98">
        <v>698</v>
      </c>
      <c r="H210" s="99">
        <v>1470</v>
      </c>
      <c r="I210" s="99">
        <v>2483</v>
      </c>
      <c r="J210" s="99">
        <v>1341</v>
      </c>
      <c r="K210" s="99">
        <v>1161</v>
      </c>
      <c r="L210" s="99">
        <v>2047</v>
      </c>
      <c r="M210" s="99">
        <v>510</v>
      </c>
      <c r="N210" s="99">
        <v>3726</v>
      </c>
      <c r="O210" s="99">
        <v>616</v>
      </c>
      <c r="P210" s="36">
        <f t="shared" si="53"/>
        <v>19211</v>
      </c>
    </row>
    <row r="211" spans="1:16" s="4" customFormat="1" x14ac:dyDescent="0.2">
      <c r="A211" s="92" t="s">
        <v>18</v>
      </c>
      <c r="B211" s="92" t="s">
        <v>421</v>
      </c>
      <c r="C211" s="93" t="s">
        <v>422</v>
      </c>
      <c r="D211" s="97">
        <v>184611</v>
      </c>
      <c r="E211" s="98">
        <v>187744</v>
      </c>
      <c r="F211" s="98">
        <v>178372</v>
      </c>
      <c r="G211" s="98">
        <v>356</v>
      </c>
      <c r="H211" s="99">
        <v>1137</v>
      </c>
      <c r="I211" s="99">
        <v>753</v>
      </c>
      <c r="J211" s="99">
        <v>365</v>
      </c>
      <c r="K211" s="99">
        <v>167</v>
      </c>
      <c r="L211" s="99">
        <v>592</v>
      </c>
      <c r="M211" s="99">
        <v>132</v>
      </c>
      <c r="N211" s="99">
        <v>1048</v>
      </c>
      <c r="O211" s="99">
        <v>164</v>
      </c>
      <c r="P211" s="36">
        <f t="shared" si="53"/>
        <v>555441</v>
      </c>
    </row>
    <row r="212" spans="1:16" s="4" customFormat="1" ht="12" customHeight="1" x14ac:dyDescent="0.2">
      <c r="A212" s="92" t="s">
        <v>18</v>
      </c>
      <c r="B212" s="92" t="s">
        <v>423</v>
      </c>
      <c r="C212" s="93" t="s">
        <v>424</v>
      </c>
      <c r="D212" s="97">
        <v>5000417</v>
      </c>
      <c r="E212" s="98">
        <v>4822763</v>
      </c>
      <c r="F212" s="98">
        <v>6715629</v>
      </c>
      <c r="G212" s="98">
        <v>7533855</v>
      </c>
      <c r="H212" s="99">
        <v>7771193</v>
      </c>
      <c r="I212" s="99">
        <v>9143830</v>
      </c>
      <c r="J212" s="99">
        <v>6509593</v>
      </c>
      <c r="K212" s="99">
        <v>8576401</v>
      </c>
      <c r="L212" s="99">
        <v>8089265</v>
      </c>
      <c r="M212" s="99">
        <v>7614289</v>
      </c>
      <c r="N212" s="99">
        <v>7924162</v>
      </c>
      <c r="O212" s="99">
        <v>11261869</v>
      </c>
      <c r="P212" s="36">
        <f t="shared" si="53"/>
        <v>90963266</v>
      </c>
    </row>
    <row r="213" spans="1:16" s="4" customFormat="1" ht="12" customHeight="1" x14ac:dyDescent="0.2">
      <c r="A213" s="92" t="s">
        <v>18</v>
      </c>
      <c r="B213" s="92" t="s">
        <v>425</v>
      </c>
      <c r="C213" s="93" t="s">
        <v>426</v>
      </c>
      <c r="D213" s="97">
        <v>0</v>
      </c>
      <c r="E213" s="98">
        <v>0</v>
      </c>
      <c r="F213" s="98">
        <v>51147</v>
      </c>
      <c r="G213" s="98">
        <v>0</v>
      </c>
      <c r="H213" s="99">
        <v>0</v>
      </c>
      <c r="I213" s="99">
        <v>0</v>
      </c>
      <c r="J213" s="99">
        <v>540</v>
      </c>
      <c r="K213" s="99">
        <v>0</v>
      </c>
      <c r="L213" s="99">
        <v>0</v>
      </c>
      <c r="M213" s="99">
        <v>0</v>
      </c>
      <c r="N213" s="99">
        <v>0</v>
      </c>
      <c r="O213" s="99">
        <v>-98</v>
      </c>
      <c r="P213" s="36">
        <f t="shared" si="53"/>
        <v>51589</v>
      </c>
    </row>
    <row r="214" spans="1:16" s="28" customFormat="1" ht="12" customHeight="1" x14ac:dyDescent="0.2">
      <c r="A214" s="94"/>
      <c r="B214" s="94"/>
      <c r="C214" s="90" t="s">
        <v>427</v>
      </c>
      <c r="D214" s="101">
        <f>SUM(D215:D221)</f>
        <v>20440742</v>
      </c>
      <c r="E214" s="102">
        <f t="shared" ref="E214:F214" si="67">SUM(E215:E221)</f>
        <v>15013150</v>
      </c>
      <c r="F214" s="102">
        <f t="shared" si="67"/>
        <v>25191860</v>
      </c>
      <c r="G214" s="102">
        <f>SUM(G215:G221)</f>
        <v>23070680</v>
      </c>
      <c r="H214" s="102">
        <f t="shared" ref="H214:K214" si="68">SUM(H215:H221)</f>
        <v>13929529</v>
      </c>
      <c r="I214" s="102">
        <f t="shared" si="68"/>
        <v>17204846</v>
      </c>
      <c r="J214" s="102">
        <f t="shared" si="68"/>
        <v>19340448</v>
      </c>
      <c r="K214" s="102">
        <f t="shared" si="68"/>
        <v>10099048</v>
      </c>
      <c r="L214" s="103">
        <f>SUM(L215:L221)</f>
        <v>14588216</v>
      </c>
      <c r="M214" s="103">
        <f t="shared" ref="M214:O214" si="69">SUM(M215:M221)</f>
        <v>9091929</v>
      </c>
      <c r="N214" s="103">
        <f t="shared" si="69"/>
        <v>13822077</v>
      </c>
      <c r="O214" s="103">
        <f t="shared" si="69"/>
        <v>13202728</v>
      </c>
      <c r="P214" s="20">
        <f t="shared" si="53"/>
        <v>194995253</v>
      </c>
    </row>
    <row r="215" spans="1:16" s="4" customFormat="1" ht="12" customHeight="1" x14ac:dyDescent="0.2">
      <c r="A215" s="92" t="s">
        <v>123</v>
      </c>
      <c r="B215" s="92" t="s">
        <v>428</v>
      </c>
      <c r="C215" s="93" t="s">
        <v>429</v>
      </c>
      <c r="D215" s="97">
        <v>15328517</v>
      </c>
      <c r="E215" s="98">
        <v>11679481</v>
      </c>
      <c r="F215" s="98">
        <v>16155244</v>
      </c>
      <c r="G215" s="98">
        <v>19942299</v>
      </c>
      <c r="H215" s="99">
        <v>3161534</v>
      </c>
      <c r="I215" s="99">
        <v>3000780</v>
      </c>
      <c r="J215" s="99">
        <v>1092776</v>
      </c>
      <c r="K215" s="99">
        <v>1618288</v>
      </c>
      <c r="L215" s="99">
        <v>667785</v>
      </c>
      <c r="M215" s="99">
        <v>1064839</v>
      </c>
      <c r="N215" s="99">
        <v>2331519</v>
      </c>
      <c r="O215" s="99">
        <v>-52913931</v>
      </c>
      <c r="P215" s="36">
        <f t="shared" si="53"/>
        <v>23129131</v>
      </c>
    </row>
    <row r="216" spans="1:16" s="4" customFormat="1" ht="12" customHeight="1" x14ac:dyDescent="0.2">
      <c r="A216" s="92" t="s">
        <v>123</v>
      </c>
      <c r="B216" s="92" t="s">
        <v>430</v>
      </c>
      <c r="C216" s="93" t="s">
        <v>431</v>
      </c>
      <c r="D216" s="97">
        <v>4771671</v>
      </c>
      <c r="E216" s="98">
        <v>2192846</v>
      </c>
      <c r="F216" s="98">
        <v>2404493</v>
      </c>
      <c r="G216" s="98">
        <v>1928950</v>
      </c>
      <c r="H216" s="99">
        <v>3311982</v>
      </c>
      <c r="I216" s="99">
        <v>7752529</v>
      </c>
      <c r="J216" s="99">
        <v>9702574</v>
      </c>
      <c r="K216" s="99">
        <v>2853867</v>
      </c>
      <c r="L216" s="99">
        <v>8388494</v>
      </c>
      <c r="M216" s="99">
        <v>4717088</v>
      </c>
      <c r="N216" s="99">
        <v>6025402</v>
      </c>
      <c r="O216" s="99">
        <v>4487746</v>
      </c>
      <c r="P216" s="36">
        <f t="shared" ref="P216:P267" si="70">SUM(D216:O216)</f>
        <v>58537642</v>
      </c>
    </row>
    <row r="217" spans="1:16" s="4" customFormat="1" ht="12" customHeight="1" x14ac:dyDescent="0.2">
      <c r="A217" s="92" t="s">
        <v>432</v>
      </c>
      <c r="B217" s="92" t="s">
        <v>433</v>
      </c>
      <c r="C217" s="93" t="s">
        <v>434</v>
      </c>
      <c r="D217" s="97">
        <v>156105</v>
      </c>
      <c r="E217" s="98">
        <f>551238+34697</f>
        <v>585935</v>
      </c>
      <c r="F217" s="98">
        <v>2770639</v>
      </c>
      <c r="G217" s="98">
        <v>358515</v>
      </c>
      <c r="H217" s="99">
        <v>803879</v>
      </c>
      <c r="I217" s="99">
        <v>1775829</v>
      </c>
      <c r="J217" s="99">
        <v>1180637</v>
      </c>
      <c r="K217" s="99">
        <v>598452</v>
      </c>
      <c r="L217" s="99">
        <v>923767</v>
      </c>
      <c r="M217" s="99">
        <v>511885</v>
      </c>
      <c r="N217" s="99">
        <v>971789</v>
      </c>
      <c r="O217" s="99">
        <v>853327</v>
      </c>
      <c r="P217" s="36">
        <f t="shared" si="70"/>
        <v>11490759</v>
      </c>
    </row>
    <row r="218" spans="1:16" s="4" customFormat="1" ht="12" customHeight="1" x14ac:dyDescent="0.2">
      <c r="A218" s="92" t="s">
        <v>435</v>
      </c>
      <c r="B218" s="92" t="s">
        <v>436</v>
      </c>
      <c r="C218" s="93" t="s">
        <v>437</v>
      </c>
      <c r="D218" s="97">
        <v>0</v>
      </c>
      <c r="E218" s="98">
        <v>82562</v>
      </c>
      <c r="F218" s="98">
        <v>3226523</v>
      </c>
      <c r="G218" s="98">
        <v>259160</v>
      </c>
      <c r="H218" s="99">
        <v>2061188</v>
      </c>
      <c r="I218" s="99">
        <v>815447</v>
      </c>
      <c r="J218" s="99">
        <v>728548</v>
      </c>
      <c r="K218" s="99">
        <v>409898</v>
      </c>
      <c r="L218" s="99">
        <v>513490</v>
      </c>
      <c r="M218" s="99">
        <v>744799</v>
      </c>
      <c r="N218" s="99">
        <v>1635375</v>
      </c>
      <c r="O218" s="99">
        <v>2342109</v>
      </c>
      <c r="P218" s="36">
        <f>SUM(D218:O218)</f>
        <v>12819099</v>
      </c>
    </row>
    <row r="219" spans="1:16" s="4" customFormat="1" ht="12" customHeight="1" x14ac:dyDescent="0.2">
      <c r="A219" s="92" t="s">
        <v>438</v>
      </c>
      <c r="B219" s="92">
        <v>8401118</v>
      </c>
      <c r="C219" s="93" t="s">
        <v>439</v>
      </c>
      <c r="D219" s="97">
        <v>0</v>
      </c>
      <c r="E219" s="98">
        <v>0</v>
      </c>
      <c r="F219" s="98">
        <v>0</v>
      </c>
      <c r="G219" s="98">
        <v>0</v>
      </c>
      <c r="H219" s="99">
        <v>0</v>
      </c>
      <c r="I219" s="99">
        <v>0</v>
      </c>
      <c r="J219" s="99">
        <v>1651778</v>
      </c>
      <c r="K219" s="99">
        <v>0</v>
      </c>
      <c r="L219" s="99">
        <v>873272</v>
      </c>
      <c r="M219" s="99">
        <v>-873272</v>
      </c>
      <c r="N219" s="99">
        <v>0</v>
      </c>
      <c r="O219" s="99">
        <v>970302</v>
      </c>
      <c r="P219" s="36">
        <f t="shared" si="70"/>
        <v>2622080</v>
      </c>
    </row>
    <row r="220" spans="1:16" s="4" customFormat="1" ht="12" customHeight="1" x14ac:dyDescent="0.2">
      <c r="A220" s="92" t="s">
        <v>18</v>
      </c>
      <c r="B220" s="92" t="s">
        <v>440</v>
      </c>
      <c r="C220" s="93" t="s">
        <v>441</v>
      </c>
      <c r="D220" s="97">
        <v>184449</v>
      </c>
      <c r="E220" s="98">
        <v>472326</v>
      </c>
      <c r="F220" s="98">
        <v>634961</v>
      </c>
      <c r="G220" s="98">
        <v>581756</v>
      </c>
      <c r="H220" s="99">
        <v>230009</v>
      </c>
      <c r="I220" s="99">
        <v>237699</v>
      </c>
      <c r="J220" s="99">
        <v>260371</v>
      </c>
      <c r="K220" s="99">
        <v>62716</v>
      </c>
      <c r="L220" s="99">
        <v>34996</v>
      </c>
      <c r="M220" s="99">
        <v>74544</v>
      </c>
      <c r="N220" s="99">
        <v>10895</v>
      </c>
      <c r="O220" s="99">
        <v>10860</v>
      </c>
      <c r="P220" s="36">
        <f t="shared" si="70"/>
        <v>2795582</v>
      </c>
    </row>
    <row r="221" spans="1:16" s="4" customFormat="1" ht="12" customHeight="1" x14ac:dyDescent="0.2">
      <c r="A221" s="92" t="s">
        <v>123</v>
      </c>
      <c r="B221" s="92" t="s">
        <v>442</v>
      </c>
      <c r="C221" s="93" t="s">
        <v>443</v>
      </c>
      <c r="D221" s="97">
        <v>0</v>
      </c>
      <c r="E221" s="98">
        <v>0</v>
      </c>
      <c r="F221" s="98">
        <v>0</v>
      </c>
      <c r="G221" s="98">
        <v>0</v>
      </c>
      <c r="H221" s="99">
        <v>4360937</v>
      </c>
      <c r="I221" s="99">
        <v>3622562</v>
      </c>
      <c r="J221" s="99">
        <v>4723764</v>
      </c>
      <c r="K221" s="99">
        <v>4555827</v>
      </c>
      <c r="L221" s="99">
        <v>3186412</v>
      </c>
      <c r="M221" s="99">
        <v>2852046</v>
      </c>
      <c r="N221" s="99">
        <v>2847097</v>
      </c>
      <c r="O221" s="99">
        <v>57452315</v>
      </c>
      <c r="P221" s="100">
        <f t="shared" si="70"/>
        <v>83600960</v>
      </c>
    </row>
    <row r="222" spans="1:16" s="28" customFormat="1" ht="12" customHeight="1" x14ac:dyDescent="0.2">
      <c r="A222" s="94"/>
      <c r="B222" s="94"/>
      <c r="C222" s="90" t="s">
        <v>444</v>
      </c>
      <c r="D222" s="66">
        <f t="shared" ref="D222:O222" si="71">D223+D236+D249+D252</f>
        <v>2720278</v>
      </c>
      <c r="E222" s="67">
        <f t="shared" si="71"/>
        <v>2545275</v>
      </c>
      <c r="F222" s="67">
        <f t="shared" si="71"/>
        <v>3101405</v>
      </c>
      <c r="G222" s="67">
        <f t="shared" si="71"/>
        <v>1489082</v>
      </c>
      <c r="H222" s="67">
        <f t="shared" si="71"/>
        <v>2863940</v>
      </c>
      <c r="I222" s="67">
        <f t="shared" si="71"/>
        <v>1424559</v>
      </c>
      <c r="J222" s="67">
        <f t="shared" si="71"/>
        <v>2079891</v>
      </c>
      <c r="K222" s="67">
        <f t="shared" si="71"/>
        <v>1608898</v>
      </c>
      <c r="L222" s="68">
        <f t="shared" si="71"/>
        <v>3011682</v>
      </c>
      <c r="M222" s="68">
        <f t="shared" si="71"/>
        <v>1108008</v>
      </c>
      <c r="N222" s="68">
        <f t="shared" si="71"/>
        <v>1944678</v>
      </c>
      <c r="O222" s="68">
        <f t="shared" si="71"/>
        <v>3362762</v>
      </c>
      <c r="P222" s="20">
        <f t="shared" si="70"/>
        <v>27260458</v>
      </c>
    </row>
    <row r="223" spans="1:16" s="28" customFormat="1" ht="12" customHeight="1" x14ac:dyDescent="0.2">
      <c r="A223" s="94"/>
      <c r="B223" s="94"/>
      <c r="C223" s="90" t="s">
        <v>445</v>
      </c>
      <c r="D223" s="66">
        <f>D224+D225+D226+D227+D228+D229+D230+D231+D232+D233+D234+D235</f>
        <v>908756</v>
      </c>
      <c r="E223" s="67">
        <f t="shared" ref="E223:K223" si="72">E224+E225+E226+E227+E228+E229+E230+E231+E232+E233+E234+E235</f>
        <v>377047</v>
      </c>
      <c r="F223" s="67">
        <f t="shared" si="72"/>
        <v>334172</v>
      </c>
      <c r="G223" s="67">
        <f t="shared" si="72"/>
        <v>199533</v>
      </c>
      <c r="H223" s="67">
        <f t="shared" si="72"/>
        <v>865784</v>
      </c>
      <c r="I223" s="67">
        <f t="shared" si="72"/>
        <v>182165</v>
      </c>
      <c r="J223" s="67">
        <f t="shared" si="72"/>
        <v>698991</v>
      </c>
      <c r="K223" s="67">
        <f t="shared" si="72"/>
        <v>441846</v>
      </c>
      <c r="L223" s="68">
        <f>L224+L225+L226+L227+L228+L229+L230+L231+L232+L233+L234+L235</f>
        <v>1504558</v>
      </c>
      <c r="M223" s="68">
        <f t="shared" ref="M223:O223" si="73">M224+M225+M226+M227+M228+M229+M230+M231+M232+M233+M234+M235</f>
        <v>518959</v>
      </c>
      <c r="N223" s="68">
        <f t="shared" si="73"/>
        <v>444887</v>
      </c>
      <c r="O223" s="68">
        <f t="shared" si="73"/>
        <v>1292794</v>
      </c>
      <c r="P223" s="20">
        <f t="shared" si="70"/>
        <v>7769492</v>
      </c>
    </row>
    <row r="224" spans="1:16" s="4" customFormat="1" ht="12" customHeight="1" x14ac:dyDescent="0.2">
      <c r="A224" s="92" t="s">
        <v>18</v>
      </c>
      <c r="B224" s="92" t="s">
        <v>446</v>
      </c>
      <c r="C224" s="93" t="s">
        <v>447</v>
      </c>
      <c r="D224" s="33">
        <v>5737</v>
      </c>
      <c r="E224" s="34">
        <v>14829</v>
      </c>
      <c r="F224" s="34">
        <v>10831</v>
      </c>
      <c r="G224" s="34">
        <v>4619</v>
      </c>
      <c r="H224" s="35">
        <v>1135</v>
      </c>
      <c r="I224" s="35">
        <v>126</v>
      </c>
      <c r="J224" s="35">
        <v>12579</v>
      </c>
      <c r="K224" s="35">
        <v>1273</v>
      </c>
      <c r="L224" s="35">
        <v>9563</v>
      </c>
      <c r="M224" s="35">
        <v>1025</v>
      </c>
      <c r="N224" s="35">
        <v>10010</v>
      </c>
      <c r="O224" s="35">
        <v>10078</v>
      </c>
      <c r="P224" s="36">
        <f t="shared" si="70"/>
        <v>81805</v>
      </c>
    </row>
    <row r="225" spans="1:16" s="4" customFormat="1" ht="12" customHeight="1" x14ac:dyDescent="0.2">
      <c r="A225" s="92" t="s">
        <v>18</v>
      </c>
      <c r="B225" s="92">
        <v>8402102</v>
      </c>
      <c r="C225" s="93" t="s">
        <v>448</v>
      </c>
      <c r="D225" s="33">
        <v>0</v>
      </c>
      <c r="E225" s="34">
        <v>0</v>
      </c>
      <c r="F225" s="34">
        <v>729</v>
      </c>
      <c r="G225" s="34"/>
      <c r="H225" s="35">
        <v>1232</v>
      </c>
      <c r="I225" s="35">
        <v>463</v>
      </c>
      <c r="J225" s="35">
        <v>16460</v>
      </c>
      <c r="K225" s="35">
        <v>0</v>
      </c>
      <c r="L225" s="35">
        <v>16700</v>
      </c>
      <c r="M225" s="35">
        <v>0</v>
      </c>
      <c r="N225" s="35">
        <v>0</v>
      </c>
      <c r="O225" s="35">
        <v>0</v>
      </c>
      <c r="P225" s="36">
        <f t="shared" si="70"/>
        <v>35584</v>
      </c>
    </row>
    <row r="226" spans="1:16" s="4" customFormat="1" ht="12" customHeight="1" x14ac:dyDescent="0.2">
      <c r="A226" s="92" t="s">
        <v>18</v>
      </c>
      <c r="B226" s="92" t="s">
        <v>449</v>
      </c>
      <c r="C226" s="93" t="s">
        <v>450</v>
      </c>
      <c r="D226" s="33">
        <v>1329</v>
      </c>
      <c r="E226" s="34">
        <v>59849</v>
      </c>
      <c r="F226" s="34">
        <v>112357</v>
      </c>
      <c r="G226" s="34">
        <v>3835</v>
      </c>
      <c r="H226" s="35">
        <v>639320</v>
      </c>
      <c r="I226" s="35">
        <v>1881</v>
      </c>
      <c r="J226" s="35">
        <v>271372</v>
      </c>
      <c r="K226" s="35">
        <v>116033</v>
      </c>
      <c r="L226" s="35">
        <v>349898</v>
      </c>
      <c r="M226" s="35">
        <v>137109</v>
      </c>
      <c r="N226" s="35">
        <v>112157</v>
      </c>
      <c r="O226" s="35">
        <v>376925</v>
      </c>
      <c r="P226" s="36">
        <f t="shared" si="70"/>
        <v>2182065</v>
      </c>
    </row>
    <row r="227" spans="1:16" s="4" customFormat="1" ht="12" customHeight="1" x14ac:dyDescent="0.2">
      <c r="A227" s="92" t="s">
        <v>18</v>
      </c>
      <c r="B227" s="92" t="s">
        <v>451</v>
      </c>
      <c r="C227" s="93" t="s">
        <v>452</v>
      </c>
      <c r="D227" s="33">
        <v>68831</v>
      </c>
      <c r="E227" s="34">
        <v>213613</v>
      </c>
      <c r="F227" s="34">
        <v>143444</v>
      </c>
      <c r="G227" s="34">
        <v>88659</v>
      </c>
      <c r="H227" s="35">
        <v>110043</v>
      </c>
      <c r="I227" s="35">
        <v>132945</v>
      </c>
      <c r="J227" s="35">
        <v>246602</v>
      </c>
      <c r="K227" s="35">
        <v>261860</v>
      </c>
      <c r="L227" s="35">
        <v>1030367</v>
      </c>
      <c r="M227" s="35">
        <v>259239</v>
      </c>
      <c r="N227" s="35">
        <v>267352</v>
      </c>
      <c r="O227" s="35">
        <v>532003</v>
      </c>
      <c r="P227" s="36">
        <f t="shared" si="70"/>
        <v>3354958</v>
      </c>
    </row>
    <row r="228" spans="1:16" s="4" customFormat="1" ht="12" customHeight="1" x14ac:dyDescent="0.2">
      <c r="A228" s="92" t="s">
        <v>18</v>
      </c>
      <c r="B228" s="92" t="s">
        <v>453</v>
      </c>
      <c r="C228" s="93" t="s">
        <v>454</v>
      </c>
      <c r="D228" s="33">
        <v>228</v>
      </c>
      <c r="E228" s="34">
        <v>270</v>
      </c>
      <c r="F228" s="34">
        <v>225</v>
      </c>
      <c r="G228" s="34">
        <v>66</v>
      </c>
      <c r="H228" s="35">
        <v>1264</v>
      </c>
      <c r="I228" s="35">
        <v>2884</v>
      </c>
      <c r="J228" s="35">
        <v>438</v>
      </c>
      <c r="K228" s="35">
        <v>0</v>
      </c>
      <c r="L228" s="35">
        <v>343</v>
      </c>
      <c r="M228" s="35">
        <v>379</v>
      </c>
      <c r="N228" s="35">
        <v>67</v>
      </c>
      <c r="O228" s="35">
        <v>85</v>
      </c>
      <c r="P228" s="36">
        <f t="shared" si="70"/>
        <v>6249</v>
      </c>
    </row>
    <row r="229" spans="1:16" s="4" customFormat="1" ht="12" customHeight="1" x14ac:dyDescent="0.2">
      <c r="A229" s="92" t="s">
        <v>18</v>
      </c>
      <c r="B229" s="92" t="s">
        <v>455</v>
      </c>
      <c r="C229" s="93" t="s">
        <v>456</v>
      </c>
      <c r="D229" s="33">
        <v>676</v>
      </c>
      <c r="E229" s="34">
        <v>2528</v>
      </c>
      <c r="F229" s="34">
        <v>2144</v>
      </c>
      <c r="G229" s="34">
        <v>762</v>
      </c>
      <c r="H229" s="35">
        <v>791</v>
      </c>
      <c r="I229" s="35">
        <v>749</v>
      </c>
      <c r="J229" s="35">
        <v>1213</v>
      </c>
      <c r="K229" s="35">
        <v>1446</v>
      </c>
      <c r="L229" s="35">
        <v>2267</v>
      </c>
      <c r="M229" s="35">
        <v>360</v>
      </c>
      <c r="N229" s="35">
        <v>4719</v>
      </c>
      <c r="O229" s="35">
        <v>836</v>
      </c>
      <c r="P229" s="36">
        <f t="shared" si="70"/>
        <v>18491</v>
      </c>
    </row>
    <row r="230" spans="1:16" s="4" customFormat="1" ht="12" customHeight="1" x14ac:dyDescent="0.2">
      <c r="A230" s="92" t="s">
        <v>18</v>
      </c>
      <c r="B230" s="92" t="s">
        <v>457</v>
      </c>
      <c r="C230" s="93" t="s">
        <v>458</v>
      </c>
      <c r="D230" s="33">
        <v>414</v>
      </c>
      <c r="E230" s="34">
        <v>875</v>
      </c>
      <c r="F230" s="34">
        <v>609</v>
      </c>
      <c r="G230" s="34">
        <v>424</v>
      </c>
      <c r="H230" s="35">
        <v>1594</v>
      </c>
      <c r="I230" s="35">
        <v>997</v>
      </c>
      <c r="J230" s="35">
        <v>451</v>
      </c>
      <c r="K230" s="35">
        <v>206</v>
      </c>
      <c r="L230" s="35">
        <v>755</v>
      </c>
      <c r="M230" s="35">
        <v>168</v>
      </c>
      <c r="N230" s="35">
        <v>1345</v>
      </c>
      <c r="O230" s="35">
        <v>233</v>
      </c>
      <c r="P230" s="36">
        <f t="shared" si="70"/>
        <v>8071</v>
      </c>
    </row>
    <row r="231" spans="1:16" s="4" customFormat="1" ht="12" customHeight="1" x14ac:dyDescent="0.2">
      <c r="A231" s="92" t="s">
        <v>18</v>
      </c>
      <c r="B231" s="92" t="s">
        <v>459</v>
      </c>
      <c r="C231" s="93" t="s">
        <v>460</v>
      </c>
      <c r="D231" s="33">
        <v>0</v>
      </c>
      <c r="E231" s="34">
        <v>0</v>
      </c>
      <c r="F231" s="34">
        <v>0</v>
      </c>
      <c r="G231" s="34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6">
        <f t="shared" si="70"/>
        <v>0</v>
      </c>
    </row>
    <row r="232" spans="1:16" s="4" customFormat="1" ht="12" customHeight="1" x14ac:dyDescent="0.2">
      <c r="A232" s="92" t="s">
        <v>18</v>
      </c>
      <c r="B232" s="92" t="s">
        <v>461</v>
      </c>
      <c r="C232" s="93" t="s">
        <v>462</v>
      </c>
      <c r="D232" s="33">
        <v>44163</v>
      </c>
      <c r="E232" s="34">
        <v>85083</v>
      </c>
      <c r="F232" s="34">
        <v>42869</v>
      </c>
      <c r="G232" s="34">
        <v>101168</v>
      </c>
      <c r="H232" s="35">
        <v>110405</v>
      </c>
      <c r="I232" s="35">
        <v>40255</v>
      </c>
      <c r="J232" s="35">
        <v>149876</v>
      </c>
      <c r="K232" s="35">
        <v>61028</v>
      </c>
      <c r="L232" s="35">
        <v>88898</v>
      </c>
      <c r="M232" s="35">
        <v>120679</v>
      </c>
      <c r="N232" s="35">
        <v>49237</v>
      </c>
      <c r="O232" s="35">
        <v>73795</v>
      </c>
      <c r="P232" s="36">
        <f t="shared" si="70"/>
        <v>967456</v>
      </c>
    </row>
    <row r="233" spans="1:16" s="4" customFormat="1" ht="12" customHeight="1" x14ac:dyDescent="0.2">
      <c r="A233" s="92" t="s">
        <v>18</v>
      </c>
      <c r="B233" s="92" t="s">
        <v>463</v>
      </c>
      <c r="C233" s="93" t="s">
        <v>464</v>
      </c>
      <c r="D233" s="33">
        <v>0</v>
      </c>
      <c r="E233" s="34">
        <v>0</v>
      </c>
      <c r="F233" s="34">
        <v>20964</v>
      </c>
      <c r="G233" s="34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6">
        <f t="shared" si="70"/>
        <v>20964</v>
      </c>
    </row>
    <row r="234" spans="1:16" s="4" customFormat="1" ht="12" customHeight="1" x14ac:dyDescent="0.2">
      <c r="A234" s="92" t="s">
        <v>18</v>
      </c>
      <c r="B234" s="92" t="s">
        <v>465</v>
      </c>
      <c r="C234" s="93" t="s">
        <v>466</v>
      </c>
      <c r="D234" s="33">
        <v>632712</v>
      </c>
      <c r="E234" s="34">
        <v>0</v>
      </c>
      <c r="F234" s="34">
        <v>0</v>
      </c>
      <c r="G234" s="34">
        <v>0</v>
      </c>
      <c r="H234" s="35">
        <v>0</v>
      </c>
      <c r="I234" s="35">
        <v>1865</v>
      </c>
      <c r="J234" s="35">
        <v>0</v>
      </c>
      <c r="K234" s="35">
        <v>0</v>
      </c>
      <c r="L234" s="35">
        <v>5499</v>
      </c>
      <c r="M234" s="35">
        <v>0</v>
      </c>
      <c r="N234" s="35">
        <v>0</v>
      </c>
      <c r="O234" s="35">
        <v>244820</v>
      </c>
      <c r="P234" s="36">
        <f t="shared" si="70"/>
        <v>884896</v>
      </c>
    </row>
    <row r="235" spans="1:16" s="4" customFormat="1" ht="12" customHeight="1" x14ac:dyDescent="0.2">
      <c r="A235" s="92" t="s">
        <v>18</v>
      </c>
      <c r="B235" s="92" t="s">
        <v>467</v>
      </c>
      <c r="C235" s="93" t="s">
        <v>468</v>
      </c>
      <c r="D235" s="33">
        <v>154666</v>
      </c>
      <c r="E235" s="34">
        <v>0</v>
      </c>
      <c r="F235" s="34">
        <v>0</v>
      </c>
      <c r="G235" s="34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268</v>
      </c>
      <c r="M235" s="35">
        <v>0</v>
      </c>
      <c r="N235" s="35">
        <v>0</v>
      </c>
      <c r="O235" s="35">
        <v>54019</v>
      </c>
      <c r="P235" s="36">
        <f t="shared" si="70"/>
        <v>208953</v>
      </c>
    </row>
    <row r="236" spans="1:16" s="28" customFormat="1" ht="12" customHeight="1" x14ac:dyDescent="0.2">
      <c r="A236" s="94"/>
      <c r="B236" s="94"/>
      <c r="C236" s="90" t="s">
        <v>469</v>
      </c>
      <c r="D236" s="66">
        <f t="shared" ref="D236:O236" si="74">SUM(D237:D248)</f>
        <v>1645359</v>
      </c>
      <c r="E236" s="67">
        <f t="shared" si="74"/>
        <v>1978263</v>
      </c>
      <c r="F236" s="67">
        <f t="shared" si="74"/>
        <v>2502460</v>
      </c>
      <c r="G236" s="67">
        <f t="shared" si="74"/>
        <v>1080671</v>
      </c>
      <c r="H236" s="67">
        <f t="shared" si="74"/>
        <v>1859109</v>
      </c>
      <c r="I236" s="67">
        <f t="shared" si="74"/>
        <v>1132492</v>
      </c>
      <c r="J236" s="67">
        <f t="shared" si="74"/>
        <v>1212301</v>
      </c>
      <c r="K236" s="67">
        <f t="shared" si="74"/>
        <v>982272</v>
      </c>
      <c r="L236" s="68">
        <f t="shared" si="74"/>
        <v>1383489</v>
      </c>
      <c r="M236" s="68">
        <f t="shared" si="74"/>
        <v>433554</v>
      </c>
      <c r="N236" s="68">
        <f t="shared" si="74"/>
        <v>1304208</v>
      </c>
      <c r="O236" s="68">
        <f t="shared" si="74"/>
        <v>1940544</v>
      </c>
      <c r="P236" s="20">
        <f t="shared" si="70"/>
        <v>17454722</v>
      </c>
    </row>
    <row r="237" spans="1:16" s="4" customFormat="1" ht="12" customHeight="1" x14ac:dyDescent="0.2">
      <c r="A237" s="92" t="s">
        <v>18</v>
      </c>
      <c r="B237" s="92" t="s">
        <v>470</v>
      </c>
      <c r="C237" s="93" t="s">
        <v>471</v>
      </c>
      <c r="D237" s="33">
        <v>4400</v>
      </c>
      <c r="E237" s="34">
        <v>8800</v>
      </c>
      <c r="F237" s="34">
        <v>0</v>
      </c>
      <c r="G237" s="34">
        <v>18150</v>
      </c>
      <c r="H237" s="35">
        <v>20900</v>
      </c>
      <c r="I237" s="35">
        <v>1100</v>
      </c>
      <c r="J237" s="35">
        <v>7700</v>
      </c>
      <c r="K237" s="35">
        <v>29700</v>
      </c>
      <c r="L237" s="35">
        <v>1100</v>
      </c>
      <c r="M237" s="35">
        <v>6600</v>
      </c>
      <c r="N237" s="35">
        <v>1100</v>
      </c>
      <c r="O237" s="35">
        <v>2970</v>
      </c>
      <c r="P237" s="36">
        <f t="shared" si="70"/>
        <v>102520</v>
      </c>
    </row>
    <row r="238" spans="1:16" s="4" customFormat="1" ht="12" customHeight="1" x14ac:dyDescent="0.2">
      <c r="A238" s="92" t="s">
        <v>18</v>
      </c>
      <c r="B238" s="92" t="s">
        <v>472</v>
      </c>
      <c r="C238" s="93" t="s">
        <v>473</v>
      </c>
      <c r="D238" s="33">
        <v>306220</v>
      </c>
      <c r="E238" s="34">
        <v>287836</v>
      </c>
      <c r="F238" s="34">
        <v>396579</v>
      </c>
      <c r="G238" s="34">
        <v>353379</v>
      </c>
      <c r="H238" s="35">
        <v>207476</v>
      </c>
      <c r="I238" s="35">
        <v>144081</v>
      </c>
      <c r="J238" s="35">
        <v>506967</v>
      </c>
      <c r="K238" s="35">
        <v>372449</v>
      </c>
      <c r="L238" s="35">
        <v>446951</v>
      </c>
      <c r="M238" s="35">
        <v>372212</v>
      </c>
      <c r="N238" s="35">
        <v>453969</v>
      </c>
      <c r="O238" s="35">
        <v>496362</v>
      </c>
      <c r="P238" s="36">
        <f t="shared" si="70"/>
        <v>4344481</v>
      </c>
    </row>
    <row r="239" spans="1:16" s="4" customFormat="1" ht="12" customHeight="1" x14ac:dyDescent="0.2">
      <c r="A239" s="92" t="s">
        <v>18</v>
      </c>
      <c r="B239" s="92" t="s">
        <v>474</v>
      </c>
      <c r="C239" s="93" t="s">
        <v>475</v>
      </c>
      <c r="D239" s="33">
        <v>476681</v>
      </c>
      <c r="E239" s="34">
        <v>625474</v>
      </c>
      <c r="F239" s="34">
        <v>764808</v>
      </c>
      <c r="G239" s="34">
        <v>294285</v>
      </c>
      <c r="H239" s="35">
        <v>657282</v>
      </c>
      <c r="I239" s="35">
        <v>374926</v>
      </c>
      <c r="J239" s="35">
        <v>679962</v>
      </c>
      <c r="K239" s="35">
        <v>631843</v>
      </c>
      <c r="L239" s="35">
        <v>895441</v>
      </c>
      <c r="M239" s="35">
        <v>723746</v>
      </c>
      <c r="N239" s="35">
        <v>830959</v>
      </c>
      <c r="O239" s="35">
        <v>726808</v>
      </c>
      <c r="P239" s="36">
        <f t="shared" si="70"/>
        <v>7682215</v>
      </c>
    </row>
    <row r="240" spans="1:16" s="4" customFormat="1" ht="12" customHeight="1" x14ac:dyDescent="0.2">
      <c r="A240" s="92" t="s">
        <v>18</v>
      </c>
      <c r="B240" s="92" t="s">
        <v>476</v>
      </c>
      <c r="C240" s="93" t="s">
        <v>477</v>
      </c>
      <c r="D240" s="33">
        <v>2074</v>
      </c>
      <c r="E240" s="34">
        <v>12427</v>
      </c>
      <c r="F240" s="34">
        <v>19482</v>
      </c>
      <c r="G240" s="34">
        <v>6249</v>
      </c>
      <c r="H240" s="35">
        <v>4279</v>
      </c>
      <c r="I240" s="35">
        <v>0</v>
      </c>
      <c r="J240" s="35">
        <v>1197</v>
      </c>
      <c r="K240" s="35">
        <v>3106</v>
      </c>
      <c r="L240" s="35">
        <v>1020</v>
      </c>
      <c r="M240" s="35">
        <v>6398</v>
      </c>
      <c r="N240" s="35">
        <v>15648</v>
      </c>
      <c r="O240" s="35">
        <v>5202</v>
      </c>
      <c r="P240" s="36">
        <f t="shared" si="70"/>
        <v>77082</v>
      </c>
    </row>
    <row r="241" spans="1:38" s="4" customFormat="1" ht="12" customHeight="1" x14ac:dyDescent="0.2">
      <c r="A241" s="92" t="s">
        <v>18</v>
      </c>
      <c r="B241" s="92" t="s">
        <v>478</v>
      </c>
      <c r="C241" s="93" t="s">
        <v>479</v>
      </c>
      <c r="D241" s="33">
        <v>1375</v>
      </c>
      <c r="E241" s="34">
        <v>9690</v>
      </c>
      <c r="F241" s="34">
        <v>0</v>
      </c>
      <c r="G241" s="34">
        <v>0</v>
      </c>
      <c r="H241" s="35">
        <v>11380</v>
      </c>
      <c r="I241" s="35">
        <v>0</v>
      </c>
      <c r="J241" s="35">
        <v>1409</v>
      </c>
      <c r="K241" s="35">
        <v>2861</v>
      </c>
      <c r="L241" s="35">
        <v>0</v>
      </c>
      <c r="M241" s="35">
        <v>0</v>
      </c>
      <c r="N241" s="35">
        <v>0</v>
      </c>
      <c r="O241" s="35">
        <v>1457</v>
      </c>
      <c r="P241" s="36">
        <f t="shared" si="70"/>
        <v>28172</v>
      </c>
    </row>
    <row r="242" spans="1:38" s="4" customFormat="1" ht="12" customHeight="1" x14ac:dyDescent="0.2">
      <c r="A242" s="92" t="s">
        <v>18</v>
      </c>
      <c r="B242" s="92" t="s">
        <v>480</v>
      </c>
      <c r="C242" s="93" t="s">
        <v>481</v>
      </c>
      <c r="D242" s="33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5">
        <v>0</v>
      </c>
      <c r="M242" s="35">
        <v>0</v>
      </c>
      <c r="N242" s="35">
        <v>52</v>
      </c>
      <c r="O242" s="35">
        <v>0</v>
      </c>
      <c r="P242" s="36">
        <f t="shared" si="70"/>
        <v>52</v>
      </c>
    </row>
    <row r="243" spans="1:38" s="4" customFormat="1" ht="12" customHeight="1" x14ac:dyDescent="0.2">
      <c r="A243" s="92" t="s">
        <v>18</v>
      </c>
      <c r="B243" s="92" t="s">
        <v>482</v>
      </c>
      <c r="C243" s="93" t="s">
        <v>483</v>
      </c>
      <c r="D243" s="33">
        <v>0</v>
      </c>
      <c r="E243" s="34">
        <v>0</v>
      </c>
      <c r="F243" s="34">
        <v>12914</v>
      </c>
      <c r="G243" s="34">
        <v>0</v>
      </c>
      <c r="H243" s="35">
        <v>11226</v>
      </c>
      <c r="I243" s="35">
        <v>0</v>
      </c>
      <c r="J243" s="35">
        <v>-98</v>
      </c>
      <c r="K243" s="35">
        <v>0</v>
      </c>
      <c r="L243" s="35">
        <v>0</v>
      </c>
      <c r="M243" s="35">
        <v>0</v>
      </c>
      <c r="N243" s="35">
        <v>0</v>
      </c>
      <c r="O243" s="35">
        <v>98</v>
      </c>
      <c r="P243" s="36">
        <f t="shared" si="70"/>
        <v>24140</v>
      </c>
    </row>
    <row r="244" spans="1:38" s="4" customFormat="1" ht="12" customHeight="1" x14ac:dyDescent="0.2">
      <c r="A244" s="92" t="s">
        <v>18</v>
      </c>
      <c r="B244" s="92" t="s">
        <v>484</v>
      </c>
      <c r="C244" s="93" t="s">
        <v>485</v>
      </c>
      <c r="D244" s="33">
        <v>708121</v>
      </c>
      <c r="E244" s="34">
        <v>937116</v>
      </c>
      <c r="F244" s="34">
        <v>1229613</v>
      </c>
      <c r="G244" s="34">
        <v>381680</v>
      </c>
      <c r="H244" s="35">
        <v>944326</v>
      </c>
      <c r="I244" s="35">
        <v>591945</v>
      </c>
      <c r="J244" s="35">
        <v>4476</v>
      </c>
      <c r="K244" s="35">
        <v>-78143</v>
      </c>
      <c r="L244" s="35">
        <v>9649</v>
      </c>
      <c r="M244" s="35">
        <v>-694698</v>
      </c>
      <c r="N244" s="35">
        <v>0</v>
      </c>
      <c r="O244" s="35">
        <v>698727</v>
      </c>
      <c r="P244" s="36">
        <f t="shared" si="70"/>
        <v>4732812</v>
      </c>
    </row>
    <row r="245" spans="1:38" s="4" customFormat="1" ht="12" customHeight="1" x14ac:dyDescent="0.2">
      <c r="A245" s="92" t="s">
        <v>18</v>
      </c>
      <c r="B245" s="92">
        <v>8402215</v>
      </c>
      <c r="C245" s="93" t="s">
        <v>486</v>
      </c>
      <c r="D245" s="33">
        <v>5320</v>
      </c>
      <c r="E245" s="34">
        <v>5320</v>
      </c>
      <c r="F245" s="34">
        <v>13720</v>
      </c>
      <c r="G245" s="34">
        <v>5320</v>
      </c>
      <c r="H245" s="35">
        <v>1120</v>
      </c>
      <c r="I245" s="35">
        <v>3640</v>
      </c>
      <c r="J245" s="35"/>
      <c r="K245" s="35">
        <v>3640</v>
      </c>
      <c r="L245" s="35">
        <v>4760</v>
      </c>
      <c r="M245" s="35">
        <v>1400</v>
      </c>
      <c r="N245" s="35">
        <v>0</v>
      </c>
      <c r="O245" s="35">
        <v>2520</v>
      </c>
      <c r="P245" s="36">
        <f t="shared" si="70"/>
        <v>46760</v>
      </c>
    </row>
    <row r="246" spans="1:38" s="4" customFormat="1" ht="12" customHeight="1" x14ac:dyDescent="0.2">
      <c r="A246" s="92" t="s">
        <v>18</v>
      </c>
      <c r="B246" s="92">
        <v>8402218</v>
      </c>
      <c r="C246" s="93" t="s">
        <v>487</v>
      </c>
      <c r="D246" s="33">
        <v>76064</v>
      </c>
      <c r="E246" s="34">
        <v>48320</v>
      </c>
      <c r="F246" s="34">
        <v>34912</v>
      </c>
      <c r="G246" s="34">
        <v>10664</v>
      </c>
      <c r="H246" s="35">
        <v>1120</v>
      </c>
      <c r="I246" s="35">
        <v>7640</v>
      </c>
      <c r="J246" s="35">
        <v>5904</v>
      </c>
      <c r="K246" s="35">
        <v>9464</v>
      </c>
      <c r="L246" s="35">
        <v>13328</v>
      </c>
      <c r="M246" s="35">
        <v>10208</v>
      </c>
      <c r="N246" s="35">
        <v>1240</v>
      </c>
      <c r="O246" s="35">
        <v>3760</v>
      </c>
      <c r="P246" s="36">
        <f t="shared" si="70"/>
        <v>222624</v>
      </c>
    </row>
    <row r="247" spans="1:38" s="4" customFormat="1" ht="12" customHeight="1" x14ac:dyDescent="0.2">
      <c r="A247" s="92" t="s">
        <v>18</v>
      </c>
      <c r="B247" s="92">
        <v>8402219</v>
      </c>
      <c r="C247" s="93" t="s">
        <v>488</v>
      </c>
      <c r="D247" s="33">
        <v>61504</v>
      </c>
      <c r="E247" s="34">
        <v>40760</v>
      </c>
      <c r="F247" s="34">
        <v>27632</v>
      </c>
      <c r="G247" s="34">
        <v>8144</v>
      </c>
      <c r="H247" s="35">
        <v>0</v>
      </c>
      <c r="I247" s="35">
        <v>7920</v>
      </c>
      <c r="J247" s="35">
        <v>4784</v>
      </c>
      <c r="K247" s="35">
        <v>7352</v>
      </c>
      <c r="L247" s="35">
        <v>9256</v>
      </c>
      <c r="M247" s="35">
        <v>7688</v>
      </c>
      <c r="N247" s="35">
        <v>1240</v>
      </c>
      <c r="O247" s="35">
        <v>2640</v>
      </c>
      <c r="P247" s="36">
        <f t="shared" si="70"/>
        <v>178920</v>
      </c>
    </row>
    <row r="248" spans="1:38" s="4" customFormat="1" ht="12" customHeight="1" x14ac:dyDescent="0.2">
      <c r="A248" s="92" t="s">
        <v>18</v>
      </c>
      <c r="B248" s="92">
        <v>8402220</v>
      </c>
      <c r="C248" s="93" t="s">
        <v>489</v>
      </c>
      <c r="D248" s="33">
        <v>3600</v>
      </c>
      <c r="E248" s="34">
        <v>2520</v>
      </c>
      <c r="F248" s="34">
        <v>2800</v>
      </c>
      <c r="G248" s="34">
        <v>2800</v>
      </c>
      <c r="H248" s="35">
        <v>0</v>
      </c>
      <c r="I248" s="35">
        <v>1240</v>
      </c>
      <c r="J248" s="35">
        <v>0</v>
      </c>
      <c r="K248" s="35">
        <v>0</v>
      </c>
      <c r="L248" s="35">
        <v>1984</v>
      </c>
      <c r="M248" s="35">
        <v>0</v>
      </c>
      <c r="N248" s="35">
        <v>0</v>
      </c>
      <c r="O248" s="35">
        <v>0</v>
      </c>
      <c r="P248" s="36">
        <f t="shared" si="70"/>
        <v>14944</v>
      </c>
    </row>
    <row r="249" spans="1:38" s="28" customFormat="1" ht="12" customHeight="1" x14ac:dyDescent="0.2">
      <c r="A249" s="94"/>
      <c r="B249" s="94"/>
      <c r="C249" s="90" t="s">
        <v>490</v>
      </c>
      <c r="D249" s="66">
        <f t="shared" ref="D249:I249" si="75">SUM(D250)</f>
        <v>161067</v>
      </c>
      <c r="E249" s="67">
        <f t="shared" si="75"/>
        <v>186329</v>
      </c>
      <c r="F249" s="67">
        <f t="shared" si="75"/>
        <v>255919</v>
      </c>
      <c r="G249" s="67">
        <f t="shared" si="75"/>
        <v>199079</v>
      </c>
      <c r="H249" s="67">
        <f t="shared" si="75"/>
        <v>134020</v>
      </c>
      <c r="I249" s="67">
        <f t="shared" si="75"/>
        <v>105943</v>
      </c>
      <c r="J249" s="68">
        <v>158637</v>
      </c>
      <c r="K249" s="68">
        <v>177651</v>
      </c>
      <c r="L249" s="68">
        <f>SUM(L250)</f>
        <v>122081</v>
      </c>
      <c r="M249" s="68">
        <f t="shared" ref="M249:O249" si="76">SUM(M250)</f>
        <v>150655</v>
      </c>
      <c r="N249" s="68">
        <f t="shared" si="76"/>
        <v>193840</v>
      </c>
      <c r="O249" s="68">
        <f t="shared" si="76"/>
        <v>141209</v>
      </c>
      <c r="P249" s="20">
        <f t="shared" si="70"/>
        <v>1986430</v>
      </c>
    </row>
    <row r="250" spans="1:38" s="4" customFormat="1" ht="12" customHeight="1" x14ac:dyDescent="0.2">
      <c r="A250" s="92" t="s">
        <v>18</v>
      </c>
      <c r="B250" s="92">
        <v>8402301</v>
      </c>
      <c r="C250" s="93" t="s">
        <v>490</v>
      </c>
      <c r="D250" s="33">
        <v>161067</v>
      </c>
      <c r="E250" s="34">
        <v>186329</v>
      </c>
      <c r="F250" s="34">
        <v>255919</v>
      </c>
      <c r="G250" s="34">
        <v>199079</v>
      </c>
      <c r="H250" s="35">
        <v>134020</v>
      </c>
      <c r="I250" s="35">
        <v>105943</v>
      </c>
      <c r="J250" s="35">
        <v>158637</v>
      </c>
      <c r="K250" s="35">
        <v>177651</v>
      </c>
      <c r="L250" s="35">
        <v>122081</v>
      </c>
      <c r="M250" s="35">
        <v>150655</v>
      </c>
      <c r="N250" s="35">
        <v>193840</v>
      </c>
      <c r="O250" s="35">
        <v>141209</v>
      </c>
      <c r="P250" s="36">
        <f t="shared" si="70"/>
        <v>1986430</v>
      </c>
    </row>
    <row r="251" spans="1:38" s="4" customFormat="1" ht="12" customHeight="1" x14ac:dyDescent="0.2">
      <c r="A251" s="92"/>
      <c r="B251" s="92"/>
      <c r="C251" s="90" t="s">
        <v>491</v>
      </c>
      <c r="D251" s="66">
        <f t="shared" ref="D251:I251" si="77">D252</f>
        <v>5096</v>
      </c>
      <c r="E251" s="67">
        <f t="shared" si="77"/>
        <v>3636</v>
      </c>
      <c r="F251" s="67">
        <f t="shared" si="77"/>
        <v>8854</v>
      </c>
      <c r="G251" s="67">
        <f t="shared" si="77"/>
        <v>9799</v>
      </c>
      <c r="H251" s="67">
        <f t="shared" si="77"/>
        <v>5027</v>
      </c>
      <c r="I251" s="67">
        <f t="shared" si="77"/>
        <v>3959</v>
      </c>
      <c r="J251" s="68">
        <v>9962</v>
      </c>
      <c r="K251" s="68">
        <v>7129</v>
      </c>
      <c r="L251" s="68">
        <f>SUM(L252)</f>
        <v>1554</v>
      </c>
      <c r="M251" s="68">
        <f t="shared" ref="M251:O251" si="78">SUM(M252)</f>
        <v>4840</v>
      </c>
      <c r="N251" s="68">
        <f t="shared" si="78"/>
        <v>1743</v>
      </c>
      <c r="O251" s="68">
        <f t="shared" si="78"/>
        <v>-11785</v>
      </c>
      <c r="P251" s="20">
        <f t="shared" si="70"/>
        <v>49814</v>
      </c>
    </row>
    <row r="252" spans="1:38" s="4" customFormat="1" ht="12" customHeight="1" x14ac:dyDescent="0.2">
      <c r="A252" s="92" t="s">
        <v>18</v>
      </c>
      <c r="B252" s="92">
        <v>8402401</v>
      </c>
      <c r="C252" s="93" t="s">
        <v>491</v>
      </c>
      <c r="D252" s="33">
        <v>5096</v>
      </c>
      <c r="E252" s="34">
        <v>3636</v>
      </c>
      <c r="F252" s="34">
        <v>8854</v>
      </c>
      <c r="G252" s="34">
        <v>9799</v>
      </c>
      <c r="H252" s="35">
        <v>5027</v>
      </c>
      <c r="I252" s="35">
        <v>3959</v>
      </c>
      <c r="J252" s="35">
        <v>9962</v>
      </c>
      <c r="K252" s="35">
        <v>7129</v>
      </c>
      <c r="L252" s="35">
        <v>1554</v>
      </c>
      <c r="M252" s="35">
        <v>4840</v>
      </c>
      <c r="N252" s="35">
        <v>1743</v>
      </c>
      <c r="O252" s="35">
        <v>-11785</v>
      </c>
      <c r="P252" s="36">
        <f t="shared" si="70"/>
        <v>49814</v>
      </c>
    </row>
    <row r="253" spans="1:38" s="4" customFormat="1" ht="12" customHeight="1" x14ac:dyDescent="0.2">
      <c r="A253" s="92"/>
      <c r="B253" s="92"/>
      <c r="C253" s="90" t="s">
        <v>492</v>
      </c>
      <c r="D253" s="66">
        <f t="shared" ref="D253:H253" si="79">SUM(D254:D255)</f>
        <v>123719578</v>
      </c>
      <c r="E253" s="67">
        <f t="shared" si="79"/>
        <v>123001893</v>
      </c>
      <c r="F253" s="67">
        <f t="shared" si="79"/>
        <v>126475431</v>
      </c>
      <c r="G253" s="67">
        <f t="shared" si="79"/>
        <v>125978505</v>
      </c>
      <c r="H253" s="67">
        <f t="shared" si="79"/>
        <v>128100526</v>
      </c>
      <c r="I253" s="67">
        <f>SUM(I254:I255)</f>
        <v>122837192</v>
      </c>
      <c r="J253" s="67">
        <f t="shared" ref="J253:O253" si="80">SUM(J254:J255)</f>
        <v>126723510</v>
      </c>
      <c r="K253" s="67">
        <f t="shared" si="80"/>
        <v>127203462</v>
      </c>
      <c r="L253" s="68">
        <f t="shared" si="80"/>
        <v>126769959</v>
      </c>
      <c r="M253" s="68">
        <f t="shared" si="80"/>
        <v>127403683</v>
      </c>
      <c r="N253" s="68">
        <f t="shared" si="80"/>
        <v>129356044</v>
      </c>
      <c r="O253" s="68">
        <f t="shared" si="80"/>
        <v>127558765</v>
      </c>
      <c r="P253" s="20">
        <f t="shared" si="70"/>
        <v>1515128548</v>
      </c>
    </row>
    <row r="254" spans="1:38" s="4" customFormat="1" ht="12" customHeight="1" x14ac:dyDescent="0.2">
      <c r="A254" s="92" t="s">
        <v>493</v>
      </c>
      <c r="B254" s="92" t="s">
        <v>494</v>
      </c>
      <c r="C254" s="93" t="s">
        <v>495</v>
      </c>
      <c r="D254" s="33">
        <v>123719578</v>
      </c>
      <c r="E254" s="34">
        <v>0</v>
      </c>
      <c r="F254" s="34">
        <v>0</v>
      </c>
      <c r="G254" s="34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6">
        <f t="shared" si="70"/>
        <v>123719578</v>
      </c>
    </row>
    <row r="255" spans="1:38" s="4" customFormat="1" ht="12" customHeight="1" x14ac:dyDescent="0.2">
      <c r="A255" s="92" t="s">
        <v>496</v>
      </c>
      <c r="B255" s="92" t="s">
        <v>494</v>
      </c>
      <c r="C255" s="93" t="s">
        <v>497</v>
      </c>
      <c r="D255" s="33">
        <v>0</v>
      </c>
      <c r="E255" s="34">
        <v>123001893</v>
      </c>
      <c r="F255" s="34">
        <v>126475431</v>
      </c>
      <c r="G255" s="34">
        <v>125978505</v>
      </c>
      <c r="H255" s="35">
        <v>128100526</v>
      </c>
      <c r="I255" s="35">
        <v>122837192</v>
      </c>
      <c r="J255" s="35">
        <v>126723510</v>
      </c>
      <c r="K255" s="35">
        <v>127203462</v>
      </c>
      <c r="L255" s="35">
        <v>126769959</v>
      </c>
      <c r="M255" s="35">
        <v>127403683</v>
      </c>
      <c r="N255" s="35">
        <v>129356044</v>
      </c>
      <c r="O255" s="35">
        <v>127558765</v>
      </c>
      <c r="P255" s="36">
        <f t="shared" si="70"/>
        <v>1391408970</v>
      </c>
    </row>
    <row r="256" spans="1:38" s="37" customFormat="1" ht="12" customHeight="1" x14ac:dyDescent="0.2">
      <c r="A256" s="92"/>
      <c r="B256" s="92"/>
      <c r="C256" s="93"/>
      <c r="D256" s="33"/>
      <c r="E256" s="34"/>
      <c r="F256" s="34"/>
      <c r="G256" s="34"/>
      <c r="H256" s="35"/>
      <c r="I256" s="35"/>
      <c r="J256" s="35"/>
      <c r="K256" s="35"/>
      <c r="L256" s="35"/>
      <c r="M256" s="35"/>
      <c r="N256" s="35"/>
      <c r="O256" s="35"/>
      <c r="P256" s="36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1:38" s="4" customFormat="1" ht="12" customHeight="1" x14ac:dyDescent="0.2">
      <c r="A257" s="92"/>
      <c r="B257" s="92"/>
      <c r="C257" s="90" t="s">
        <v>498</v>
      </c>
      <c r="D257" s="66">
        <f t="shared" ref="D257:O257" si="81">SUM(D258:D267)</f>
        <v>0</v>
      </c>
      <c r="E257" s="67">
        <f t="shared" si="81"/>
        <v>1500000000</v>
      </c>
      <c r="F257" s="67">
        <f t="shared" si="81"/>
        <v>0</v>
      </c>
      <c r="G257" s="67">
        <f t="shared" si="81"/>
        <v>0</v>
      </c>
      <c r="H257" s="67">
        <f t="shared" si="81"/>
        <v>0</v>
      </c>
      <c r="I257" s="67">
        <f t="shared" si="81"/>
        <v>0</v>
      </c>
      <c r="J257" s="67">
        <f t="shared" si="81"/>
        <v>0</v>
      </c>
      <c r="K257" s="67">
        <f t="shared" si="81"/>
        <v>0</v>
      </c>
      <c r="L257" s="67">
        <f t="shared" si="81"/>
        <v>0</v>
      </c>
      <c r="M257" s="67">
        <f t="shared" si="81"/>
        <v>280000000</v>
      </c>
      <c r="N257" s="67">
        <f t="shared" si="81"/>
        <v>423000000</v>
      </c>
      <c r="O257" s="67">
        <f t="shared" si="81"/>
        <v>1249000000</v>
      </c>
      <c r="P257" s="20">
        <f>SUM(D257:O257)</f>
        <v>3452000000</v>
      </c>
    </row>
    <row r="258" spans="1:38" s="4" customFormat="1" ht="12" customHeight="1" x14ac:dyDescent="0.2">
      <c r="A258" s="92" t="s">
        <v>499</v>
      </c>
      <c r="B258" s="92" t="s">
        <v>500</v>
      </c>
      <c r="C258" s="93" t="s">
        <v>501</v>
      </c>
      <c r="D258" s="33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5">
        <v>80000000</v>
      </c>
      <c r="N258" s="35">
        <f>83000000+10000000+80000000</f>
        <v>173000000</v>
      </c>
      <c r="O258" s="35">
        <v>77000000</v>
      </c>
      <c r="P258" s="36">
        <f t="shared" si="70"/>
        <v>330000000</v>
      </c>
    </row>
    <row r="259" spans="1:38" s="4" customFormat="1" ht="12" customHeight="1" x14ac:dyDescent="0.2">
      <c r="A259" s="92" t="s">
        <v>502</v>
      </c>
      <c r="B259" s="92" t="s">
        <v>503</v>
      </c>
      <c r="C259" s="93" t="s">
        <v>504</v>
      </c>
      <c r="D259" s="33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5">
        <v>150000000</v>
      </c>
      <c r="O259" s="35">
        <v>0</v>
      </c>
      <c r="P259" s="36">
        <f>SUM(D259:O259)</f>
        <v>150000000</v>
      </c>
    </row>
    <row r="260" spans="1:38" s="4" customFormat="1" ht="12" customHeight="1" x14ac:dyDescent="0.2">
      <c r="A260" s="92" t="s">
        <v>505</v>
      </c>
      <c r="B260" s="92" t="s">
        <v>506</v>
      </c>
      <c r="C260" s="93" t="s">
        <v>507</v>
      </c>
      <c r="D260" s="33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5">
        <v>50000000</v>
      </c>
      <c r="P260" s="36">
        <f t="shared" si="70"/>
        <v>50000000</v>
      </c>
    </row>
    <row r="261" spans="1:38" s="4" customFormat="1" ht="12" customHeight="1" x14ac:dyDescent="0.2">
      <c r="A261" s="92" t="s">
        <v>508</v>
      </c>
      <c r="B261" s="92" t="s">
        <v>509</v>
      </c>
      <c r="C261" s="93" t="s">
        <v>510</v>
      </c>
      <c r="D261" s="33">
        <v>0</v>
      </c>
      <c r="E261" s="34">
        <v>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5">
        <v>100000000</v>
      </c>
      <c r="O261" s="35">
        <v>0</v>
      </c>
      <c r="P261" s="36">
        <f t="shared" si="70"/>
        <v>100000000</v>
      </c>
    </row>
    <row r="262" spans="1:38" s="4" customFormat="1" ht="12" customHeight="1" x14ac:dyDescent="0.2">
      <c r="A262" s="92" t="s">
        <v>511</v>
      </c>
      <c r="B262" s="92" t="s">
        <v>512</v>
      </c>
      <c r="C262" s="93" t="s">
        <v>513</v>
      </c>
      <c r="D262" s="33">
        <v>0</v>
      </c>
      <c r="E262" s="34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5">
        <v>300000000</v>
      </c>
      <c r="P262" s="36">
        <f t="shared" si="70"/>
        <v>300000000</v>
      </c>
    </row>
    <row r="263" spans="1:38" s="4" customFormat="1" ht="12" customHeight="1" x14ac:dyDescent="0.2">
      <c r="A263" s="92" t="s">
        <v>514</v>
      </c>
      <c r="B263" s="92" t="s">
        <v>515</v>
      </c>
      <c r="C263" s="93" t="s">
        <v>516</v>
      </c>
      <c r="D263" s="33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5">
        <v>600000000</v>
      </c>
      <c r="P263" s="36">
        <f t="shared" si="70"/>
        <v>600000000</v>
      </c>
    </row>
    <row r="264" spans="1:38" s="37" customFormat="1" ht="12" customHeight="1" x14ac:dyDescent="0.2">
      <c r="A264" s="92" t="s">
        <v>517</v>
      </c>
      <c r="B264" s="92" t="s">
        <v>518</v>
      </c>
      <c r="C264" s="93" t="s">
        <v>519</v>
      </c>
      <c r="D264" s="33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5">
        <v>10000000</v>
      </c>
      <c r="P264" s="36">
        <f>SUM(D264:O264)</f>
        <v>10000000</v>
      </c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8" s="4" customFormat="1" ht="12" customHeight="1" x14ac:dyDescent="0.2">
      <c r="A265" s="92" t="s">
        <v>520</v>
      </c>
      <c r="B265" s="92" t="s">
        <v>521</v>
      </c>
      <c r="C265" s="93" t="s">
        <v>507</v>
      </c>
      <c r="D265" s="33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5">
        <v>50000000</v>
      </c>
      <c r="P265" s="36">
        <f t="shared" si="70"/>
        <v>50000000</v>
      </c>
    </row>
    <row r="266" spans="1:38" s="37" customFormat="1" x14ac:dyDescent="0.2">
      <c r="A266" s="92" t="s">
        <v>522</v>
      </c>
      <c r="B266" s="92" t="s">
        <v>523</v>
      </c>
      <c r="C266" s="93" t="s">
        <v>524</v>
      </c>
      <c r="D266" s="33">
        <v>0</v>
      </c>
      <c r="E266" s="34">
        <v>1500000000</v>
      </c>
      <c r="F266" s="34">
        <v>0</v>
      </c>
      <c r="G266" s="34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6">
        <f t="shared" si="70"/>
        <v>1500000000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 s="37" customFormat="1" ht="17.25" customHeight="1" x14ac:dyDescent="0.2">
      <c r="A267" s="92" t="s">
        <v>525</v>
      </c>
      <c r="B267" s="92" t="s">
        <v>526</v>
      </c>
      <c r="C267" s="93" t="s">
        <v>527</v>
      </c>
      <c r="D267" s="33">
        <v>0</v>
      </c>
      <c r="E267" s="34">
        <v>0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5">
        <v>200000000</v>
      </c>
      <c r="N267" s="35">
        <v>0</v>
      </c>
      <c r="O267" s="35">
        <v>162000000</v>
      </c>
      <c r="P267" s="36">
        <f t="shared" si="70"/>
        <v>362000000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 s="37" customFormat="1" ht="12" customHeight="1" x14ac:dyDescent="0.2">
      <c r="A268" s="92"/>
      <c r="B268" s="92"/>
      <c r="C268" s="104" t="s">
        <v>528</v>
      </c>
      <c r="D268" s="105">
        <f t="shared" ref="D268:O268" si="82">D3+D21+D45+D51+D70+D257</f>
        <v>6017647675</v>
      </c>
      <c r="E268" s="106">
        <f t="shared" si="82"/>
        <v>7027464439</v>
      </c>
      <c r="F268" s="106">
        <f t="shared" si="82"/>
        <v>5531571073</v>
      </c>
      <c r="G268" s="106">
        <f t="shared" si="82"/>
        <v>5504128748</v>
      </c>
      <c r="H268" s="106">
        <f t="shared" si="82"/>
        <v>5004719383.9499998</v>
      </c>
      <c r="I268" s="106">
        <f t="shared" si="82"/>
        <v>4748664536</v>
      </c>
      <c r="J268" s="106">
        <f t="shared" si="82"/>
        <v>4901268924</v>
      </c>
      <c r="K268" s="106">
        <f t="shared" si="82"/>
        <v>5039312208</v>
      </c>
      <c r="L268" s="106">
        <f t="shared" si="82"/>
        <v>4800635216</v>
      </c>
      <c r="M268" s="106">
        <f t="shared" si="82"/>
        <v>4871135770.3199997</v>
      </c>
      <c r="N268" s="106">
        <f t="shared" si="82"/>
        <v>5237341123</v>
      </c>
      <c r="O268" s="106">
        <f t="shared" si="82"/>
        <v>7478936996</v>
      </c>
      <c r="P268" s="107">
        <f>SUM(D268:O268)</f>
        <v>66162826092.269997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8" s="37" customFormat="1" ht="12" customHeight="1" x14ac:dyDescent="0.25">
      <c r="A269" s="108" t="s">
        <v>529</v>
      </c>
      <c r="B269" s="109"/>
      <c r="C269" s="109"/>
      <c r="D269" s="109"/>
      <c r="E269" s="109"/>
      <c r="F269" s="109"/>
      <c r="G269" s="109"/>
      <c r="H269" s="109"/>
      <c r="I269" s="109"/>
      <c r="J269" s="109"/>
      <c r="K269" s="110"/>
      <c r="L269" s="109"/>
      <c r="M269" s="109"/>
      <c r="N269" s="109"/>
      <c r="O269" s="109"/>
      <c r="P269" s="109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 s="37" customFormat="1" ht="12" customHeight="1" x14ac:dyDescent="0.25">
      <c r="A270" s="111" t="s">
        <v>530</v>
      </c>
      <c r="B270" s="109"/>
      <c r="C270" s="109"/>
      <c r="D270" s="109"/>
      <c r="E270" s="109"/>
      <c r="F270" s="109"/>
      <c r="G270" s="109"/>
      <c r="H270" s="109"/>
      <c r="I270" s="109"/>
      <c r="J270" s="109"/>
      <c r="K270" s="110"/>
      <c r="L270" s="109"/>
      <c r="M270" s="109"/>
      <c r="N270" s="109"/>
      <c r="O270" s="109"/>
      <c r="P270" s="109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1:38" s="37" customFormat="1" ht="12" customHeight="1" x14ac:dyDescent="0.25">
      <c r="A271" s="110"/>
      <c r="B271" s="109"/>
      <c r="C271" s="109"/>
      <c r="D271" s="109"/>
      <c r="E271" s="109"/>
      <c r="F271" s="109"/>
      <c r="G271" s="109"/>
      <c r="H271" s="109"/>
      <c r="I271" s="109"/>
      <c r="J271" s="109"/>
      <c r="K271" s="110"/>
      <c r="L271" s="109"/>
      <c r="M271" s="109"/>
      <c r="N271" s="109"/>
      <c r="O271" s="109"/>
      <c r="P271" s="109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1:38" s="37" customFormat="1" ht="12" customHeight="1" x14ac:dyDescent="0.25">
      <c r="A272" s="110"/>
      <c r="B272" s="109"/>
      <c r="C272" s="109"/>
      <c r="D272" s="109"/>
      <c r="E272" s="109"/>
      <c r="F272" s="109"/>
      <c r="G272" s="109"/>
      <c r="H272" s="109"/>
      <c r="I272" s="109"/>
      <c r="J272" s="109"/>
      <c r="K272" s="110"/>
      <c r="L272" s="109"/>
      <c r="M272" s="109"/>
      <c r="N272" s="109"/>
      <c r="O272" s="109"/>
      <c r="P272" s="109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1:38" s="37" customFormat="1" ht="12" customHeight="1" x14ac:dyDescent="0.25">
      <c r="A273" s="110"/>
      <c r="B273" s="109"/>
      <c r="C273" s="109"/>
      <c r="D273" s="109"/>
      <c r="E273" s="109"/>
      <c r="F273" s="109"/>
      <c r="G273" s="109"/>
      <c r="H273" s="109"/>
      <c r="I273" s="109"/>
      <c r="J273" s="109"/>
      <c r="K273" s="110"/>
      <c r="L273" s="109"/>
      <c r="M273" s="109"/>
      <c r="N273" s="109"/>
      <c r="O273" s="109"/>
      <c r="P273" s="109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 s="37" customFormat="1" ht="12" customHeight="1" x14ac:dyDescent="0.25">
      <c r="A274" s="110"/>
      <c r="B274" s="109"/>
      <c r="C274" s="109"/>
      <c r="D274" s="109"/>
      <c r="E274" s="109"/>
      <c r="F274" s="109"/>
      <c r="G274" s="109"/>
      <c r="H274" s="109"/>
      <c r="I274" s="109"/>
      <c r="J274" s="109"/>
      <c r="K274" s="110"/>
      <c r="L274" s="109"/>
      <c r="M274" s="109"/>
      <c r="N274" s="109"/>
      <c r="O274" s="109"/>
      <c r="P274" s="109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1:38" s="37" customFormat="1" ht="12" customHeight="1" x14ac:dyDescent="0.25">
      <c r="A275" s="110"/>
      <c r="B275" s="109"/>
      <c r="C275" s="112"/>
      <c r="D275" s="112"/>
      <c r="E275" s="113"/>
      <c r="F275" s="113"/>
      <c r="G275" s="109"/>
      <c r="H275" s="109"/>
      <c r="I275" s="109"/>
      <c r="J275" s="109"/>
      <c r="K275" s="110"/>
      <c r="L275" s="109"/>
      <c r="M275" s="109"/>
      <c r="N275" s="109"/>
      <c r="O275" s="109"/>
      <c r="P275" s="109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1:38" s="37" customFormat="1" ht="12" customHeight="1" x14ac:dyDescent="0.25">
      <c r="A276" s="110"/>
      <c r="B276" s="109"/>
      <c r="C276" s="112"/>
      <c r="D276" s="112"/>
      <c r="E276" s="113"/>
      <c r="F276" s="113"/>
      <c r="G276" s="109"/>
      <c r="H276" s="109"/>
      <c r="I276" s="109"/>
      <c r="J276" s="109"/>
      <c r="K276" s="110"/>
      <c r="L276" s="109"/>
      <c r="M276" s="109"/>
      <c r="N276" s="109"/>
      <c r="O276" s="109"/>
      <c r="P276" s="109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1:38" s="118" customFormat="1" ht="18.75" customHeight="1" x14ac:dyDescent="0.25">
      <c r="A277" s="114"/>
      <c r="B277"/>
      <c r="C277" s="115"/>
      <c r="D277" s="115"/>
      <c r="E277" s="116"/>
      <c r="F277" s="116"/>
      <c r="G277"/>
      <c r="H277"/>
      <c r="I277"/>
      <c r="J277"/>
      <c r="K277" s="114"/>
      <c r="L277"/>
      <c r="M277"/>
      <c r="N277"/>
      <c r="O277"/>
      <c r="P277"/>
      <c r="Q277" s="86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</row>
    <row r="278" spans="1:38" s="15" customFormat="1" ht="12" customHeight="1" x14ac:dyDescent="0.25">
      <c r="A278" s="114"/>
      <c r="B278"/>
      <c r="C278" s="115"/>
      <c r="D278" s="115"/>
      <c r="E278" s="119"/>
      <c r="F278" s="116"/>
      <c r="G278"/>
      <c r="H278"/>
      <c r="I278"/>
      <c r="J278"/>
      <c r="K278" s="114"/>
      <c r="L278"/>
      <c r="M278"/>
      <c r="N278"/>
      <c r="O278"/>
      <c r="P278"/>
      <c r="Q278" s="86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</row>
    <row r="279" spans="1:38" ht="12" customHeight="1" x14ac:dyDescent="0.25">
      <c r="C279" s="115"/>
      <c r="D279" s="115"/>
      <c r="E279" s="116"/>
      <c r="F279" s="116"/>
    </row>
    <row r="280" spans="1:38" ht="12" customHeight="1" x14ac:dyDescent="0.25">
      <c r="C280" s="115"/>
      <c r="D280" s="115"/>
      <c r="E280" s="116"/>
      <c r="F280" s="116"/>
    </row>
    <row r="281" spans="1:38" ht="12" customHeight="1" x14ac:dyDescent="0.25">
      <c r="C281" s="115"/>
      <c r="D281" s="115"/>
      <c r="E281" s="116"/>
      <c r="F281" s="116"/>
    </row>
    <row r="282" spans="1:38" ht="12" customHeight="1" x14ac:dyDescent="0.25">
      <c r="C282" s="115"/>
      <c r="D282" s="115"/>
      <c r="E282" s="116"/>
      <c r="F282" s="116"/>
    </row>
  </sheetData>
  <printOptions horizontalCentered="1"/>
  <pageMargins left="0.31496062992125984" right="0.31496062992125984" top="0.92" bottom="0.48" header="0.23622047244094491" footer="0.19685039370078741"/>
  <pageSetup scale="43" fitToHeight="12" orientation="landscape" r:id="rId1"/>
  <headerFooter>
    <oddHeader>&amp;L   &amp;G&amp;C&amp;"DIN Pro Bold,Negrita"PODER EJECUTIVO
DEL ESTADO DE TAMAULIPAS
&amp;G 
Cedula Acumulativa por Rubro de Ingresos
del 1 de Enero al 31 de Diciembre de 2021
&amp;7(Pesos)</oddHeader>
    <oddFooter>&amp;C&amp;G
&amp;"Arial,Negrita"&amp;12Anexos</oddFooter>
  </headerFooter>
  <rowBreaks count="3" manualBreakCount="3">
    <brk id="85" max="16383" man="1"/>
    <brk id="179" max="16383" man="1"/>
    <brk id="27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Edo Analit Ingr Calenda dic ok</vt:lpstr>
      <vt:lpstr>'Edo Analit Ingr Calenda dic ok'!Área_de_impresión</vt:lpstr>
      <vt:lpstr>'Edo Analit Ingr Calenda dic ok'!Print_Titles</vt:lpstr>
      <vt:lpstr>'Edo Analit Ingr Calenda dic ok'!Títulos_a_imprimir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Flores Torres</dc:creator>
  <cp:lastModifiedBy>Marcelina Flores Torres</cp:lastModifiedBy>
  <dcterms:created xsi:type="dcterms:W3CDTF">2022-01-26T19:30:16Z</dcterms:created>
  <dcterms:modified xsi:type="dcterms:W3CDTF">2022-01-26T19:30:48Z</dcterms:modified>
</cp:coreProperties>
</file>