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ENTA PUBLICA 2023\CUENTA DICIEMBRE 2023\Cuenta Escaneada\"/>
    </mc:Choice>
  </mc:AlternateContent>
  <bookViews>
    <workbookView xWindow="0" yWindow="0" windowWidth="24000" windowHeight="9600"/>
  </bookViews>
  <sheets>
    <sheet name="Edo Analit Ingr Calendariza" sheetId="1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Analit Ingr Calendariza'!$A$1:$P$287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Print_Titles" localSheetId="0">'Edo Analit Ingr Calendariza'!$1:$2</definedName>
    <definedName name="q">#REF!</definedName>
    <definedName name="Recuperado">#REF!</definedName>
    <definedName name="ss">#REF!</definedName>
    <definedName name="sss">#REF!</definedName>
    <definedName name="T">#REF!</definedName>
    <definedName name="_xlnm.Print_Titles" localSheetId="0">'Edo Analit Ingr Calendariza'!$C:$C,'Edo Analit Ingr Calendariza'!$1:$2</definedName>
    <definedName name="tt">#REF!</definedName>
    <definedName name="VANESSA">#REF!</definedName>
    <definedName name="VANESSA13">#REF!</definedName>
    <definedName name="VARIO">#REF!</definedName>
    <definedName name="XCVCXBV">#REF!</definedName>
    <definedName name="YYY">#REF!</definedName>
    <definedName name="Z_1C9A9121_E977_4B7C_B9B8_1EE409452C9A_.wvu.PrintTitles" localSheetId="0" hidden="1">'Edo Analit Ingr Calendariza'!$1:$2</definedName>
    <definedName name="Z_B4154E39_D80D_4C70_B5BA_E2F4455703A0_.wvu.PrintTitles" localSheetId="0" hidden="1">'Edo Analit Ingr Calendariza'!$1:$2</definedName>
    <definedName name="Z_DAB10FE5_72A9_41F7_9074_75BA0A35D880_.wvu.PrintTitles" localSheetId="0" hidden="1">'Edo Analit Ingr Calendariza'!$1:$2</definedName>
    <definedName name="Z_E7094936_1F74_49C0_9A17_F7F2B6147DB4_.wvu.PrintTitles" localSheetId="0" hidden="1">'Edo Analit Ingr Calendariza'!$1:$2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67" i="1" l="1"/>
  <c r="P266" i="1"/>
  <c r="P265" i="1"/>
  <c r="O264" i="1"/>
  <c r="O263" i="1" s="1"/>
  <c r="N264" i="1"/>
  <c r="N263" i="1" s="1"/>
  <c r="M264" i="1"/>
  <c r="M263" i="1" s="1"/>
  <c r="L264" i="1"/>
  <c r="L263" i="1" s="1"/>
  <c r="K264" i="1"/>
  <c r="K263" i="1" s="1"/>
  <c r="J264" i="1"/>
  <c r="I264" i="1"/>
  <c r="I263" i="1" s="1"/>
  <c r="H264" i="1"/>
  <c r="H263" i="1" s="1"/>
  <c r="G264" i="1"/>
  <c r="G263" i="1" s="1"/>
  <c r="F264" i="1"/>
  <c r="F263" i="1" s="1"/>
  <c r="E264" i="1"/>
  <c r="E263" i="1" s="1"/>
  <c r="D264" i="1"/>
  <c r="J263" i="1"/>
  <c r="P262" i="1"/>
  <c r="P261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P259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P258" i="1" s="1"/>
  <c r="P257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P255" i="1"/>
  <c r="P254" i="1"/>
  <c r="P253" i="1"/>
  <c r="P252" i="1"/>
  <c r="P251" i="1"/>
  <c r="P250" i="1"/>
  <c r="P249" i="1"/>
  <c r="P248" i="1"/>
  <c r="P247" i="1"/>
  <c r="P246" i="1"/>
  <c r="O245" i="1"/>
  <c r="N245" i="1"/>
  <c r="M245" i="1"/>
  <c r="M232" i="1" s="1"/>
  <c r="M208" i="1" s="1"/>
  <c r="L245" i="1"/>
  <c r="K245" i="1"/>
  <c r="J245" i="1"/>
  <c r="I245" i="1"/>
  <c r="H245" i="1"/>
  <c r="G245" i="1"/>
  <c r="F245" i="1"/>
  <c r="E245" i="1"/>
  <c r="E232" i="1" s="1"/>
  <c r="E208" i="1" s="1"/>
  <c r="D245" i="1"/>
  <c r="P244" i="1"/>
  <c r="P243" i="1"/>
  <c r="P242" i="1"/>
  <c r="P241" i="1"/>
  <c r="P240" i="1"/>
  <c r="P239" i="1"/>
  <c r="P238" i="1"/>
  <c r="P237" i="1"/>
  <c r="P236" i="1"/>
  <c r="P235" i="1"/>
  <c r="P234" i="1"/>
  <c r="O233" i="1"/>
  <c r="N233" i="1"/>
  <c r="N232" i="1" s="1"/>
  <c r="M233" i="1"/>
  <c r="L233" i="1"/>
  <c r="K233" i="1"/>
  <c r="J233" i="1"/>
  <c r="J232" i="1" s="1"/>
  <c r="I233" i="1"/>
  <c r="H233" i="1"/>
  <c r="G233" i="1"/>
  <c r="F233" i="1"/>
  <c r="F232" i="1" s="1"/>
  <c r="E233" i="1"/>
  <c r="D233" i="1"/>
  <c r="D232" i="1" s="1"/>
  <c r="I232" i="1"/>
  <c r="P231" i="1"/>
  <c r="P230" i="1"/>
  <c r="P229" i="1"/>
  <c r="P228" i="1"/>
  <c r="P227" i="1"/>
  <c r="P226" i="1"/>
  <c r="P225" i="1"/>
  <c r="P224" i="1"/>
  <c r="P223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P222" i="1" s="1"/>
  <c r="P221" i="1"/>
  <c r="P220" i="1"/>
  <c r="P219" i="1"/>
  <c r="P218" i="1"/>
  <c r="P217" i="1"/>
  <c r="P216" i="1"/>
  <c r="P215" i="1"/>
  <c r="P214" i="1"/>
  <c r="P213" i="1"/>
  <c r="P212" i="1"/>
  <c r="P211" i="1"/>
  <c r="P210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D208" i="1" s="1"/>
  <c r="I208" i="1"/>
  <c r="P207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P206" i="1" s="1"/>
  <c r="P205" i="1"/>
  <c r="P204" i="1"/>
  <c r="P203" i="1"/>
  <c r="P202" i="1"/>
  <c r="P201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P199" i="1"/>
  <c r="P198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P196" i="1"/>
  <c r="P195" i="1"/>
  <c r="P194" i="1"/>
  <c r="P193" i="1"/>
  <c r="P192" i="1"/>
  <c r="P191" i="1"/>
  <c r="P190" i="1"/>
  <c r="P189" i="1"/>
  <c r="P188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P187" i="1" s="1"/>
  <c r="P186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P184" i="1"/>
  <c r="P183" i="1"/>
  <c r="P182" i="1"/>
  <c r="P181" i="1"/>
  <c r="P180" i="1"/>
  <c r="P179" i="1"/>
  <c r="P178" i="1"/>
  <c r="P177" i="1"/>
  <c r="P176" i="1"/>
  <c r="P175" i="1"/>
  <c r="O174" i="1"/>
  <c r="M174" i="1"/>
  <c r="L174" i="1"/>
  <c r="K174" i="1"/>
  <c r="J174" i="1"/>
  <c r="I174" i="1"/>
  <c r="H174" i="1"/>
  <c r="G174" i="1"/>
  <c r="F174" i="1"/>
  <c r="E174" i="1"/>
  <c r="D174" i="1"/>
  <c r="P173" i="1"/>
  <c r="P172" i="1"/>
  <c r="P171" i="1"/>
  <c r="P170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P168" i="1"/>
  <c r="P167" i="1"/>
  <c r="P166" i="1"/>
  <c r="P165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P163" i="1"/>
  <c r="P162" i="1"/>
  <c r="O161" i="1"/>
  <c r="N161" i="1"/>
  <c r="P161" i="1" s="1"/>
  <c r="M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P147" i="1" s="1"/>
  <c r="P146" i="1"/>
  <c r="P145" i="1"/>
  <c r="P144" i="1"/>
  <c r="P143" i="1"/>
  <c r="P142" i="1"/>
  <c r="P141" i="1"/>
  <c r="P140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P138" i="1"/>
  <c r="P137" i="1"/>
  <c r="P136" i="1"/>
  <c r="P135" i="1"/>
  <c r="P134" i="1"/>
  <c r="P133" i="1"/>
  <c r="P132" i="1"/>
  <c r="P131" i="1"/>
  <c r="P130" i="1"/>
  <c r="P129" i="1"/>
  <c r="P128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P126" i="1"/>
  <c r="P125" i="1"/>
  <c r="P124" i="1"/>
  <c r="P123" i="1"/>
  <c r="P122" i="1"/>
  <c r="O121" i="1"/>
  <c r="O118" i="1" s="1"/>
  <c r="O101" i="1" s="1"/>
  <c r="N121" i="1"/>
  <c r="M121" i="1"/>
  <c r="M118" i="1" s="1"/>
  <c r="L121" i="1"/>
  <c r="K121" i="1"/>
  <c r="K118" i="1" s="1"/>
  <c r="K101" i="1" s="1"/>
  <c r="J121" i="1"/>
  <c r="I121" i="1"/>
  <c r="H121" i="1"/>
  <c r="G121" i="1"/>
  <c r="G118" i="1" s="1"/>
  <c r="G101" i="1" s="1"/>
  <c r="F121" i="1"/>
  <c r="E121" i="1"/>
  <c r="E118" i="1" s="1"/>
  <c r="D121" i="1"/>
  <c r="P120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P119" i="1" s="1"/>
  <c r="I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P100" i="1"/>
  <c r="P99" i="1"/>
  <c r="P98" i="1"/>
  <c r="P97" i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P94" i="1"/>
  <c r="P93" i="1"/>
  <c r="P92" i="1"/>
  <c r="P91" i="1"/>
  <c r="P90" i="1"/>
  <c r="P89" i="1"/>
  <c r="O88" i="1"/>
  <c r="N88" i="1"/>
  <c r="M88" i="1"/>
  <c r="M79" i="1" s="1"/>
  <c r="L88" i="1"/>
  <c r="K88" i="1"/>
  <c r="J88" i="1"/>
  <c r="I88" i="1"/>
  <c r="I79" i="1" s="1"/>
  <c r="H88" i="1"/>
  <c r="G88" i="1"/>
  <c r="F88" i="1"/>
  <c r="E88" i="1"/>
  <c r="E79" i="1" s="1"/>
  <c r="D88" i="1"/>
  <c r="P87" i="1"/>
  <c r="P86" i="1"/>
  <c r="P85" i="1"/>
  <c r="P84" i="1"/>
  <c r="P83" i="1"/>
  <c r="P82" i="1"/>
  <c r="P81" i="1"/>
  <c r="O80" i="1"/>
  <c r="N80" i="1"/>
  <c r="M80" i="1"/>
  <c r="L80" i="1"/>
  <c r="L79" i="1" s="1"/>
  <c r="K80" i="1"/>
  <c r="J80" i="1"/>
  <c r="I80" i="1"/>
  <c r="H80" i="1"/>
  <c r="G80" i="1"/>
  <c r="F80" i="1"/>
  <c r="E80" i="1"/>
  <c r="D80" i="1"/>
  <c r="P80" i="1" s="1"/>
  <c r="H79" i="1"/>
  <c r="P78" i="1"/>
  <c r="P77" i="1"/>
  <c r="P76" i="1"/>
  <c r="P75" i="1"/>
  <c r="P74" i="1"/>
  <c r="P73" i="1"/>
  <c r="P72" i="1"/>
  <c r="P71" i="1"/>
  <c r="P70" i="1"/>
  <c r="P69" i="1"/>
  <c r="P68" i="1"/>
  <c r="O67" i="1"/>
  <c r="N67" i="1"/>
  <c r="M67" i="1"/>
  <c r="L67" i="1"/>
  <c r="K67" i="1"/>
  <c r="J67" i="1"/>
  <c r="I67" i="1"/>
  <c r="H67" i="1"/>
  <c r="G67" i="1"/>
  <c r="F67" i="1"/>
  <c r="E67" i="1"/>
  <c r="D67" i="1"/>
  <c r="P64" i="1"/>
  <c r="P63" i="1"/>
  <c r="O62" i="1"/>
  <c r="M62" i="1"/>
  <c r="L62" i="1"/>
  <c r="K62" i="1"/>
  <c r="J62" i="1"/>
  <c r="I62" i="1"/>
  <c r="H62" i="1"/>
  <c r="G62" i="1"/>
  <c r="F62" i="1"/>
  <c r="E62" i="1"/>
  <c r="D62" i="1"/>
  <c r="P61" i="1"/>
  <c r="O60" i="1"/>
  <c r="O59" i="1" s="1"/>
  <c r="M60" i="1"/>
  <c r="L60" i="1"/>
  <c r="L59" i="1" s="1"/>
  <c r="L50" i="1" s="1"/>
  <c r="K60" i="1"/>
  <c r="J60" i="1"/>
  <c r="J59" i="1" s="1"/>
  <c r="J50" i="1" s="1"/>
  <c r="J49" i="1" s="1"/>
  <c r="I60" i="1"/>
  <c r="I59" i="1" s="1"/>
  <c r="I50" i="1" s="1"/>
  <c r="I49" i="1" s="1"/>
  <c r="H60" i="1"/>
  <c r="H59" i="1" s="1"/>
  <c r="H50" i="1" s="1"/>
  <c r="G60" i="1"/>
  <c r="F60" i="1"/>
  <c r="E60" i="1"/>
  <c r="D60" i="1"/>
  <c r="N59" i="1"/>
  <c r="M59" i="1"/>
  <c r="F59" i="1"/>
  <c r="F50" i="1" s="1"/>
  <c r="F49" i="1" s="1"/>
  <c r="E59" i="1"/>
  <c r="P58" i="1"/>
  <c r="P57" i="1"/>
  <c r="L56" i="1"/>
  <c r="K56" i="1"/>
  <c r="J56" i="1"/>
  <c r="I56" i="1"/>
  <c r="H56" i="1"/>
  <c r="G56" i="1"/>
  <c r="F56" i="1"/>
  <c r="E56" i="1"/>
  <c r="D56" i="1"/>
  <c r="O55" i="1"/>
  <c r="M55" i="1"/>
  <c r="M51" i="1" s="1"/>
  <c r="M50" i="1" s="1"/>
  <c r="M49" i="1" s="1"/>
  <c r="F55" i="1"/>
  <c r="E55" i="1"/>
  <c r="E51" i="1" s="1"/>
  <c r="D55" i="1"/>
  <c r="P54" i="1"/>
  <c r="P53" i="1"/>
  <c r="P52" i="1"/>
  <c r="O51" i="1"/>
  <c r="N51" i="1"/>
  <c r="L51" i="1"/>
  <c r="K51" i="1"/>
  <c r="J51" i="1"/>
  <c r="I51" i="1"/>
  <c r="H51" i="1"/>
  <c r="G51" i="1"/>
  <c r="F51" i="1"/>
  <c r="N50" i="1"/>
  <c r="N49" i="1" s="1"/>
  <c r="P48" i="1"/>
  <c r="P47" i="1"/>
  <c r="P46" i="1"/>
  <c r="P45" i="1"/>
  <c r="O44" i="1"/>
  <c r="N44" i="1"/>
  <c r="N43" i="1" s="1"/>
  <c r="M44" i="1"/>
  <c r="M43" i="1" s="1"/>
  <c r="L44" i="1"/>
  <c r="K44" i="1"/>
  <c r="K43" i="1" s="1"/>
  <c r="J44" i="1"/>
  <c r="J43" i="1" s="1"/>
  <c r="I44" i="1"/>
  <c r="I43" i="1" s="1"/>
  <c r="H44" i="1"/>
  <c r="H43" i="1" s="1"/>
  <c r="G44" i="1"/>
  <c r="F44" i="1"/>
  <c r="F43" i="1" s="1"/>
  <c r="E44" i="1"/>
  <c r="E43" i="1" s="1"/>
  <c r="D44" i="1"/>
  <c r="O43" i="1"/>
  <c r="L43" i="1"/>
  <c r="G43" i="1"/>
  <c r="D43" i="1"/>
  <c r="P42" i="1"/>
  <c r="P41" i="1"/>
  <c r="P40" i="1"/>
  <c r="P39" i="1"/>
  <c r="O38" i="1"/>
  <c r="N38" i="1"/>
  <c r="N21" i="1" s="1"/>
  <c r="M38" i="1"/>
  <c r="L38" i="1"/>
  <c r="K38" i="1"/>
  <c r="J38" i="1"/>
  <c r="I38" i="1"/>
  <c r="H38" i="1"/>
  <c r="G38" i="1"/>
  <c r="F38" i="1"/>
  <c r="E38" i="1"/>
  <c r="D38" i="1"/>
  <c r="P37" i="1"/>
  <c r="O36" i="1"/>
  <c r="O21" i="1" s="1"/>
  <c r="N36" i="1"/>
  <c r="M36" i="1"/>
  <c r="L36" i="1"/>
  <c r="K36" i="1"/>
  <c r="K21" i="1" s="1"/>
  <c r="J36" i="1"/>
  <c r="I36" i="1"/>
  <c r="H36" i="1"/>
  <c r="G36" i="1"/>
  <c r="G21" i="1" s="1"/>
  <c r="F36" i="1"/>
  <c r="E36" i="1"/>
  <c r="D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O22" i="1"/>
  <c r="N22" i="1"/>
  <c r="M22" i="1"/>
  <c r="L22" i="1"/>
  <c r="L21" i="1" s="1"/>
  <c r="K22" i="1"/>
  <c r="J22" i="1"/>
  <c r="I22" i="1"/>
  <c r="H22" i="1"/>
  <c r="H21" i="1" s="1"/>
  <c r="G22" i="1"/>
  <c r="F22" i="1"/>
  <c r="E22" i="1"/>
  <c r="D22" i="1"/>
  <c r="P22" i="1" s="1"/>
  <c r="J21" i="1"/>
  <c r="P20" i="1"/>
  <c r="O19" i="1"/>
  <c r="N19" i="1"/>
  <c r="M19" i="1"/>
  <c r="L19" i="1"/>
  <c r="K19" i="1"/>
  <c r="J19" i="1"/>
  <c r="I19" i="1"/>
  <c r="H19" i="1"/>
  <c r="G19" i="1"/>
  <c r="F19" i="1"/>
  <c r="E19" i="1"/>
  <c r="D19" i="1"/>
  <c r="P18" i="1"/>
  <c r="P17" i="1"/>
  <c r="P16" i="1"/>
  <c r="P15" i="1"/>
  <c r="O14" i="1"/>
  <c r="N14" i="1"/>
  <c r="M14" i="1"/>
  <c r="L14" i="1"/>
  <c r="K14" i="1"/>
  <c r="J14" i="1"/>
  <c r="I14" i="1"/>
  <c r="H14" i="1"/>
  <c r="G14" i="1"/>
  <c r="F14" i="1"/>
  <c r="E14" i="1"/>
  <c r="D14" i="1"/>
  <c r="P13" i="1"/>
  <c r="O12" i="1"/>
  <c r="N12" i="1"/>
  <c r="M12" i="1"/>
  <c r="L12" i="1"/>
  <c r="K12" i="1"/>
  <c r="J12" i="1"/>
  <c r="I12" i="1"/>
  <c r="H12" i="1"/>
  <c r="G12" i="1"/>
  <c r="F12" i="1"/>
  <c r="E12" i="1"/>
  <c r="D12" i="1"/>
  <c r="P11" i="1"/>
  <c r="P10" i="1"/>
  <c r="O9" i="1"/>
  <c r="N9" i="1"/>
  <c r="M9" i="1"/>
  <c r="M3" i="1" s="1"/>
  <c r="L9" i="1"/>
  <c r="K9" i="1"/>
  <c r="J9" i="1"/>
  <c r="I9" i="1"/>
  <c r="I3" i="1" s="1"/>
  <c r="H9" i="1"/>
  <c r="G9" i="1"/>
  <c r="F9" i="1"/>
  <c r="E9" i="1"/>
  <c r="E3" i="1" s="1"/>
  <c r="D9" i="1"/>
  <c r="P8" i="1"/>
  <c r="O7" i="1"/>
  <c r="N7" i="1"/>
  <c r="M7" i="1"/>
  <c r="L7" i="1"/>
  <c r="K7" i="1"/>
  <c r="J7" i="1"/>
  <c r="I7" i="1"/>
  <c r="H7" i="1"/>
  <c r="G7" i="1"/>
  <c r="F7" i="1"/>
  <c r="E7" i="1"/>
  <c r="D7" i="1"/>
  <c r="P6" i="1"/>
  <c r="P5" i="1"/>
  <c r="O4" i="1"/>
  <c r="N4" i="1"/>
  <c r="M4" i="1"/>
  <c r="L4" i="1"/>
  <c r="L3" i="1" s="1"/>
  <c r="K4" i="1"/>
  <c r="J4" i="1"/>
  <c r="I4" i="1"/>
  <c r="H4" i="1"/>
  <c r="H3" i="1" s="1"/>
  <c r="G4" i="1"/>
  <c r="F4" i="1"/>
  <c r="E4" i="1"/>
  <c r="D4" i="1"/>
  <c r="J3" i="1" l="1"/>
  <c r="P7" i="1"/>
  <c r="P19" i="1"/>
  <c r="P60" i="1"/>
  <c r="L49" i="1"/>
  <c r="F79" i="1"/>
  <c r="P79" i="1" s="1"/>
  <c r="N79" i="1"/>
  <c r="H101" i="1"/>
  <c r="G3" i="1"/>
  <c r="K3" i="1"/>
  <c r="O3" i="1"/>
  <c r="P9" i="1"/>
  <c r="P44" i="1"/>
  <c r="O50" i="1"/>
  <c r="O49" i="1" s="1"/>
  <c r="P55" i="1"/>
  <c r="E50" i="1"/>
  <c r="E49" i="1" s="1"/>
  <c r="G79" i="1"/>
  <c r="K79" i="1"/>
  <c r="O79" i="1"/>
  <c r="P88" i="1"/>
  <c r="E101" i="1"/>
  <c r="E65" i="1" s="1"/>
  <c r="I101" i="1"/>
  <c r="I65" i="1" s="1"/>
  <c r="M101" i="1"/>
  <c r="M65" i="1" s="1"/>
  <c r="F118" i="1"/>
  <c r="F101" i="1" s="1"/>
  <c r="J118" i="1"/>
  <c r="J101" i="1" s="1"/>
  <c r="N118" i="1"/>
  <c r="N101" i="1" s="1"/>
  <c r="P185" i="1"/>
  <c r="P200" i="1"/>
  <c r="K208" i="1"/>
  <c r="G232" i="1"/>
  <c r="G208" i="1" s="1"/>
  <c r="P208" i="1" s="1"/>
  <c r="K232" i="1"/>
  <c r="O232" i="1"/>
  <c r="O208" i="1" s="1"/>
  <c r="P245" i="1"/>
  <c r="P260" i="1"/>
  <c r="L208" i="1"/>
  <c r="H232" i="1"/>
  <c r="H208" i="1" s="1"/>
  <c r="L232" i="1"/>
  <c r="P264" i="1"/>
  <c r="P12" i="1"/>
  <c r="E21" i="1"/>
  <c r="E268" i="1" s="1"/>
  <c r="I21" i="1"/>
  <c r="M21" i="1"/>
  <c r="M268" i="1" s="1"/>
  <c r="P36" i="1"/>
  <c r="D51" i="1"/>
  <c r="P51" i="1" s="1"/>
  <c r="P56" i="1"/>
  <c r="P62" i="1"/>
  <c r="K59" i="1"/>
  <c r="P121" i="1"/>
  <c r="P139" i="1"/>
  <c r="P197" i="1"/>
  <c r="P256" i="1"/>
  <c r="P4" i="1"/>
  <c r="D3" i="1"/>
  <c r="F3" i="1"/>
  <c r="N3" i="1"/>
  <c r="P14" i="1"/>
  <c r="P38" i="1"/>
  <c r="H49" i="1"/>
  <c r="D79" i="1"/>
  <c r="J79" i="1"/>
  <c r="J65" i="1" s="1"/>
  <c r="P96" i="1"/>
  <c r="P102" i="1"/>
  <c r="D118" i="1"/>
  <c r="P118" i="1" s="1"/>
  <c r="H118" i="1"/>
  <c r="L118" i="1"/>
  <c r="L101" i="1" s="1"/>
  <c r="L65" i="1" s="1"/>
  <c r="L268" i="1" s="1"/>
  <c r="P164" i="1"/>
  <c r="P169" i="1"/>
  <c r="P174" i="1"/>
  <c r="F208" i="1"/>
  <c r="J208" i="1"/>
  <c r="N208" i="1"/>
  <c r="F21" i="1"/>
  <c r="P43" i="1"/>
  <c r="I268" i="1"/>
  <c r="K50" i="1"/>
  <c r="K49" i="1" s="1"/>
  <c r="P3" i="1"/>
  <c r="P67" i="1"/>
  <c r="P209" i="1"/>
  <c r="P233" i="1"/>
  <c r="D21" i="1"/>
  <c r="G59" i="1"/>
  <c r="G50" i="1" s="1"/>
  <c r="G49" i="1" s="1"/>
  <c r="D263" i="1"/>
  <c r="P263" i="1" s="1"/>
  <c r="P127" i="1"/>
  <c r="D59" i="1"/>
  <c r="H65" i="1" l="1"/>
  <c r="H268" i="1" s="1"/>
  <c r="P232" i="1"/>
  <c r="N268" i="1"/>
  <c r="O65" i="1"/>
  <c r="O268" i="1" s="1"/>
  <c r="N65" i="1"/>
  <c r="D101" i="1"/>
  <c r="K65" i="1"/>
  <c r="K268" i="1" s="1"/>
  <c r="F65" i="1"/>
  <c r="G268" i="1"/>
  <c r="F268" i="1"/>
  <c r="G65" i="1"/>
  <c r="J268" i="1"/>
  <c r="P59" i="1"/>
  <c r="D50" i="1"/>
  <c r="P101" i="1" l="1"/>
  <c r="D65" i="1"/>
  <c r="P65" i="1" s="1"/>
  <c r="D49" i="1"/>
  <c r="P50" i="1"/>
  <c r="P49" i="1" l="1"/>
  <c r="P268" i="1" s="1"/>
  <c r="D268" i="1"/>
</calcChain>
</file>

<file path=xl/sharedStrings.xml><?xml version="1.0" encoding="utf-8"?>
<sst xmlns="http://schemas.openxmlformats.org/spreadsheetml/2006/main" count="649" uniqueCount="528">
  <si>
    <t>Fondo</t>
  </si>
  <si>
    <t>Partida Presupuestal</t>
  </si>
  <si>
    <t>Fuente del Ingreso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</si>
  <si>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</si>
  <si>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</si>
  <si>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</si>
  <si>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</si>
  <si>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</si>
  <si>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</si>
  <si>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</si>
  <si>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</si>
  <si>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</si>
  <si>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</si>
  <si>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</si>
  <si>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</si>
  <si>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</si>
  <si>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</si>
  <si>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 xml:space="preserve">Impuestos Sobre los Ingresos </t>
  </si>
  <si>
    <t>2311000101</t>
  </si>
  <si>
    <t>1110001</t>
  </si>
  <si>
    <t xml:space="preserve">       Sobre Honorarios</t>
  </si>
  <si>
    <t>1120001</t>
  </si>
  <si>
    <t xml:space="preserve">       Sobre Juegos Permitidos</t>
  </si>
  <si>
    <t>1220001</t>
  </si>
  <si>
    <t xml:space="preserve">      Sobre Actos y Operaciones Civiles</t>
  </si>
  <si>
    <t>Impuestos Sobre la Producción el Consumo y las Transacciones</t>
  </si>
  <si>
    <t>1310001</t>
  </si>
  <si>
    <t xml:space="preserve">      Sobre la Prestación de Servicios de Hospedaje</t>
  </si>
  <si>
    <t xml:space="preserve">      Sobre la Enajenación de Bebidas Alcohólicas y Tabacos Labrados </t>
  </si>
  <si>
    <t>Impuestos Sobre Nominas y Asimilables</t>
  </si>
  <si>
    <t>1510001</t>
  </si>
  <si>
    <t xml:space="preserve">    Impuesto Sobre Remuneraciones al trabajo al Personal Subordinado</t>
  </si>
  <si>
    <t>Accesorios de Impuestos</t>
  </si>
  <si>
    <t>1710001</t>
  </si>
  <si>
    <t xml:space="preserve">     Recargos de Impuestos</t>
  </si>
  <si>
    <t>1720001</t>
  </si>
  <si>
    <t xml:space="preserve">     Multas de Impuestos</t>
  </si>
  <si>
    <t>1730001</t>
  </si>
  <si>
    <t xml:space="preserve">     Gastos de Ejecucion</t>
  </si>
  <si>
    <t>1750001</t>
  </si>
  <si>
    <t xml:space="preserve">     Honorarios</t>
  </si>
  <si>
    <t>Impuestos No Comprendidos en la Ley de Ingresos Vigente ,Causados en Ejercicios Fiscales Anteriores Pendientes de Liquidación o Pago</t>
  </si>
  <si>
    <t>Rezago Tenencia Local</t>
  </si>
  <si>
    <t xml:space="preserve">DERECHOS </t>
  </si>
  <si>
    <t>Derechos por Prestación de Servicios</t>
  </si>
  <si>
    <t>4310001</t>
  </si>
  <si>
    <t xml:space="preserve">     Servicios Generales</t>
  </si>
  <si>
    <t>4320001</t>
  </si>
  <si>
    <t xml:space="preserve">     Servicios de Registro Civil</t>
  </si>
  <si>
    <t>4330001</t>
  </si>
  <si>
    <t xml:space="preserve">     Servicios de Registro Publico de la Propiedad Inmueble</t>
  </si>
  <si>
    <t>4340001</t>
  </si>
  <si>
    <t xml:space="preserve">     Servicios de Registro Publico del Comercio</t>
  </si>
  <si>
    <t>4350001</t>
  </si>
  <si>
    <t xml:space="preserve">     Servicios Prestados por Autoridades Educativas del Estado</t>
  </si>
  <si>
    <t>4360001</t>
  </si>
  <si>
    <t xml:space="preserve">     Servicios Catastrales</t>
  </si>
  <si>
    <t>4370001</t>
  </si>
  <si>
    <t xml:space="preserve">     Servicios para el Control Vehicular</t>
  </si>
  <si>
    <t>4380001</t>
  </si>
  <si>
    <t xml:space="preserve">     Servicios de Prevención y Control de la Contaminación del Medio Ambiente</t>
  </si>
  <si>
    <t>4390001</t>
  </si>
  <si>
    <t xml:space="preserve">     Servicios de Administración y Control de Desarrollo Urbano</t>
  </si>
  <si>
    <t>4311001</t>
  </si>
  <si>
    <t xml:space="preserve">     Servicios Diversos</t>
  </si>
  <si>
    <t xml:space="preserve">     Servicios Prestados por Organismos Publicos Descentralizados</t>
  </si>
  <si>
    <t xml:space="preserve">      Servicios de Expedición de Permiso e Inscripción en el Régimen Estatal de las Casas de Empeño </t>
  </si>
  <si>
    <t>4315001</t>
  </si>
  <si>
    <t xml:space="preserve">     Servicios de  Administración y Control en  Materia Agropecuaria </t>
  </si>
  <si>
    <t>Otros Derechos</t>
  </si>
  <si>
    <t>Por Operar Máquinas de Juegos</t>
  </si>
  <si>
    <t>Accesorios</t>
  </si>
  <si>
    <t>4510001</t>
  </si>
  <si>
    <t xml:space="preserve">    Recargos</t>
  </si>
  <si>
    <t>4520001</t>
  </si>
  <si>
    <t xml:space="preserve">    Multas </t>
  </si>
  <si>
    <t>4530001</t>
  </si>
  <si>
    <t xml:space="preserve">    Gastos de Ejecución</t>
  </si>
  <si>
    <t>4540001</t>
  </si>
  <si>
    <t xml:space="preserve">    Honorarios por Notificacion Estatal</t>
  </si>
  <si>
    <t xml:space="preserve">PRODUCTOS </t>
  </si>
  <si>
    <t xml:space="preserve">Productos </t>
  </si>
  <si>
    <t>Varios- Fondos</t>
  </si>
  <si>
    <t>5112001</t>
  </si>
  <si>
    <t xml:space="preserve">    Intereses Estatales</t>
  </si>
  <si>
    <t>5113011-5114231</t>
  </si>
  <si>
    <t xml:space="preserve">    Intereses Federales</t>
  </si>
  <si>
    <t xml:space="preserve">    Por Arrendamiento, Explotacion Uso de Bienes Propiedad del Estado</t>
  </si>
  <si>
    <t xml:space="preserve">    Intereses por Fideicomisos</t>
  </si>
  <si>
    <t>APROVECHAMIENTOS</t>
  </si>
  <si>
    <t>Aprovechamientos</t>
  </si>
  <si>
    <t>Otros Aprovechamientos</t>
  </si>
  <si>
    <t>6119001</t>
  </si>
  <si>
    <t xml:space="preserve">Remanentes de OPDS Y Dependencias </t>
  </si>
  <si>
    <t>2315280102</t>
  </si>
  <si>
    <t>Retenciones 1 al Millar Municipios</t>
  </si>
  <si>
    <t xml:space="preserve">Otros Ingresos </t>
  </si>
  <si>
    <t>varios fondos</t>
  </si>
  <si>
    <t>6119003-6119010</t>
  </si>
  <si>
    <t xml:space="preserve">Otros Ingresos por Fideicomisos </t>
  </si>
  <si>
    <t>Aprovechamientos Patrimoniales</t>
  </si>
  <si>
    <t>6210003</t>
  </si>
  <si>
    <t>Recuperacion de Activos Siniestrados</t>
  </si>
  <si>
    <t>2215280101</t>
  </si>
  <si>
    <t>6210004</t>
  </si>
  <si>
    <t>Devolucion de Activo al Proveedor</t>
  </si>
  <si>
    <t>Recargos</t>
  </si>
  <si>
    <t>6310001</t>
  </si>
  <si>
    <t xml:space="preserve">   Otros recargos </t>
  </si>
  <si>
    <t>Multas</t>
  </si>
  <si>
    <t>6320001</t>
  </si>
  <si>
    <t xml:space="preserve">   Otras Multas</t>
  </si>
  <si>
    <t>6330001</t>
  </si>
  <si>
    <t xml:space="preserve"> Honorarios por Notificacion</t>
  </si>
  <si>
    <t xml:space="preserve">PARTICIPACIONES, APORTACIONES, CONVENIOS, INCENTIVOS DERIVADOS DE LA COLABORACIÓN FISCAL Y FONDOS DISTINTOS DE APORTACIONES  </t>
  </si>
  <si>
    <t>PARTICIPACIONES</t>
  </si>
  <si>
    <t>2315280101</t>
  </si>
  <si>
    <t>8101001</t>
  </si>
  <si>
    <t xml:space="preserve">    Fondo General de Participaciones</t>
  </si>
  <si>
    <t>2315280106</t>
  </si>
  <si>
    <t>8101002</t>
  </si>
  <si>
    <t xml:space="preserve">    Fondo General de Participaciones FEIEF</t>
  </si>
  <si>
    <t>8102001</t>
  </si>
  <si>
    <t xml:space="preserve">    Fondo Fomento Municipal</t>
  </si>
  <si>
    <t>8102002</t>
  </si>
  <si>
    <t xml:space="preserve">    Fondo Fomento Municipal FEIEF</t>
  </si>
  <si>
    <t>8103001</t>
  </si>
  <si>
    <t xml:space="preserve">    Impuesto Especial sobre Producción y Servicios</t>
  </si>
  <si>
    <t>8105001</t>
  </si>
  <si>
    <t xml:space="preserve">    Fondo de Fiscalización y Recaudación</t>
  </si>
  <si>
    <t>2215280106</t>
  </si>
  <si>
    <t>8105002</t>
  </si>
  <si>
    <t xml:space="preserve">    Fondo de Fiscalización y Recaudación FEIEF</t>
  </si>
  <si>
    <t>8106001</t>
  </si>
  <si>
    <t xml:space="preserve">    Fondo de Extracción de Hidrocarburos</t>
  </si>
  <si>
    <t>8107001</t>
  </si>
  <si>
    <t xml:space="preserve">    Incentivo a la Venta Final de Gasolina y Diesel</t>
  </si>
  <si>
    <t>8109001</t>
  </si>
  <si>
    <t xml:space="preserve">    Fondo del Impuesto sobre la Renta </t>
  </si>
  <si>
    <t>APORTACIONES</t>
  </si>
  <si>
    <t>Fondo de Aportaciones Para la Nómina Educativa y Gasto Operativo (FONE):</t>
  </si>
  <si>
    <t>2325331301</t>
  </si>
  <si>
    <t>8211001</t>
  </si>
  <si>
    <t xml:space="preserve">             Servicios Personales</t>
  </si>
  <si>
    <t>2325331201</t>
  </si>
  <si>
    <t>8211002</t>
  </si>
  <si>
    <t xml:space="preserve">            Otros de Gasto Corriente</t>
  </si>
  <si>
    <t>2325331101</t>
  </si>
  <si>
    <t>8211003</t>
  </si>
  <si>
    <t xml:space="preserve">            Gasto de Operación</t>
  </si>
  <si>
    <t>2325332101</t>
  </si>
  <si>
    <t>8203001-8203010</t>
  </si>
  <si>
    <t>Fondo de Aportaciones para los Servicios de Salud (FASSA)</t>
  </si>
  <si>
    <t>2325333201</t>
  </si>
  <si>
    <t>8205001</t>
  </si>
  <si>
    <t>Fondo de Aportaciones para la Infraestructura Social Municipal</t>
  </si>
  <si>
    <t>2325333101</t>
  </si>
  <si>
    <t>8205002</t>
  </si>
  <si>
    <t>Fondo de Aportaciones para la Infraestructura Social Estatal</t>
  </si>
  <si>
    <t>2325334101</t>
  </si>
  <si>
    <t>8206001</t>
  </si>
  <si>
    <t>Fondo de Aportaciones para el Fortalecimiento de los Municipios</t>
  </si>
  <si>
    <t xml:space="preserve">Fondo de  Aportaciones Múltiples </t>
  </si>
  <si>
    <t>2325335101</t>
  </si>
  <si>
    <t>8207001</t>
  </si>
  <si>
    <t xml:space="preserve">          Asistencia Social</t>
  </si>
  <si>
    <t>2325335201</t>
  </si>
  <si>
    <t>8207002</t>
  </si>
  <si>
    <t xml:space="preserve">          Educación Básica</t>
  </si>
  <si>
    <t>2325335301</t>
  </si>
  <si>
    <t>8207003</t>
  </si>
  <si>
    <t xml:space="preserve">          Educación Superior</t>
  </si>
  <si>
    <t>2325335401</t>
  </si>
  <si>
    <t>8207004</t>
  </si>
  <si>
    <t xml:space="preserve">          Educación Media Superior</t>
  </si>
  <si>
    <t>8207005</t>
  </si>
  <si>
    <t xml:space="preserve">          Educación Básica FIDEICOMISO</t>
  </si>
  <si>
    <t>8207006</t>
  </si>
  <si>
    <t xml:space="preserve">          Educación Superior FIDEICOMISO</t>
  </si>
  <si>
    <t>8207007</t>
  </si>
  <si>
    <t xml:space="preserve">          Educación Media Superior FIDEICOMISO</t>
  </si>
  <si>
    <t xml:space="preserve">   Fondo de Aportaciones Para Educación Tecnológica y de Adultos</t>
  </si>
  <si>
    <t>2325336101</t>
  </si>
  <si>
    <t>8208001</t>
  </si>
  <si>
    <t xml:space="preserve">           Para la Educacion Tecnologica (CONALEP)</t>
  </si>
  <si>
    <t>2325336201</t>
  </si>
  <si>
    <t>8208002</t>
  </si>
  <si>
    <t xml:space="preserve">           Para la Educacion de Adultos (ITEA)</t>
  </si>
  <si>
    <t>2325337101</t>
  </si>
  <si>
    <t>8209001</t>
  </si>
  <si>
    <t xml:space="preserve">  Fondo de Aportaciones para la Seguridad Pública de los Estados </t>
  </si>
  <si>
    <t>2325338101</t>
  </si>
  <si>
    <t>8210001</t>
  </si>
  <si>
    <t xml:space="preserve">  Fondo de Aportaciones Para el Fortalecimiento a Entidades Federativas</t>
  </si>
  <si>
    <t>CONVENIOS</t>
  </si>
  <si>
    <t>SECRETARÍA DE COMUNICACIONES Y TRANSPORTES</t>
  </si>
  <si>
    <t>2225090101</t>
  </si>
  <si>
    <t>8301011</t>
  </si>
  <si>
    <t>Fondo de Coordinación Fiscal del Municipio de Nuevo Laredo</t>
  </si>
  <si>
    <t>2225090102</t>
  </si>
  <si>
    <t>8301012</t>
  </si>
  <si>
    <t>Fondo de Coordinación Fiscal del Municipio de Miguel Aleman</t>
  </si>
  <si>
    <t>2225090103</t>
  </si>
  <si>
    <t>8301013</t>
  </si>
  <si>
    <t xml:space="preserve">Fondo de Coordinación Fiscal del Municipio de Camargo </t>
  </si>
  <si>
    <t>2225090104</t>
  </si>
  <si>
    <t>8301014</t>
  </si>
  <si>
    <t xml:space="preserve">Fondo de Coordinación Fiscal del Municipio de Reynosa </t>
  </si>
  <si>
    <t>2225090105</t>
  </si>
  <si>
    <t>8301015</t>
  </si>
  <si>
    <t xml:space="preserve">Fondo de Coordinación Fiscal del Municipio de Rio Bravo </t>
  </si>
  <si>
    <t>2225090106</t>
  </si>
  <si>
    <t>8301016</t>
  </si>
  <si>
    <t xml:space="preserve">Fondo de Coordinación Fiscal del Municipio de Matamoros Puente Nuevo </t>
  </si>
  <si>
    <t>2225090108</t>
  </si>
  <si>
    <t>8301018</t>
  </si>
  <si>
    <t xml:space="preserve">Fondo de Coordinación Fiscal del Municipio de Tampico </t>
  </si>
  <si>
    <t>2325090101</t>
  </si>
  <si>
    <t>2325090102</t>
  </si>
  <si>
    <t>2325090103</t>
  </si>
  <si>
    <t>2325090104</t>
  </si>
  <si>
    <t>2325090105</t>
  </si>
  <si>
    <t>2325090106</t>
  </si>
  <si>
    <t>2325090107</t>
  </si>
  <si>
    <t>8301017</t>
  </si>
  <si>
    <t>Fondo de Coordinación Fiscal del Municipio de Matamoros Puente Viejo</t>
  </si>
  <si>
    <t>2325090108</t>
  </si>
  <si>
    <t>SECRETARÍA DE EDUCACIÓN PÚBLICA</t>
  </si>
  <si>
    <t>Educacion Basica</t>
  </si>
  <si>
    <t>2325335501</t>
  </si>
  <si>
    <t>8303209</t>
  </si>
  <si>
    <t>Programa cancional de Ingles</t>
  </si>
  <si>
    <t>Para Educación Media Superior</t>
  </si>
  <si>
    <t>2325110302</t>
  </si>
  <si>
    <t>8303303</t>
  </si>
  <si>
    <t>Colegio de Bachilleres de Tamaulipas (COBAT)</t>
  </si>
  <si>
    <t>2325110303</t>
  </si>
  <si>
    <t>8303312</t>
  </si>
  <si>
    <t>Apoyo Telebachillerato Comunitario</t>
  </si>
  <si>
    <t>2325110301</t>
  </si>
  <si>
    <t>8303323</t>
  </si>
  <si>
    <t>Itace Cecyte</t>
  </si>
  <si>
    <t>2325110305</t>
  </si>
  <si>
    <t>8303324</t>
  </si>
  <si>
    <t>Itace Icat</t>
  </si>
  <si>
    <t>2325110207</t>
  </si>
  <si>
    <t>8303322</t>
  </si>
  <si>
    <t>ITEA Ramo 11</t>
  </si>
  <si>
    <t>Para Educación Superior</t>
  </si>
  <si>
    <t>2325110401</t>
  </si>
  <si>
    <t>8303403</t>
  </si>
  <si>
    <t xml:space="preserve">Universidad Autónoma de Tamaulipas </t>
  </si>
  <si>
    <t>2325110408</t>
  </si>
  <si>
    <t>8303404</t>
  </si>
  <si>
    <t>Universidad Politécnica Victoria</t>
  </si>
  <si>
    <t>8303405</t>
  </si>
  <si>
    <t>Universidad Politécnica Altamira</t>
  </si>
  <si>
    <t>8303406</t>
  </si>
  <si>
    <t>Universidad Politécnica Ribereña</t>
  </si>
  <si>
    <t>2325110413</t>
  </si>
  <si>
    <t>8303411</t>
  </si>
  <si>
    <t>Uat PRODEP</t>
  </si>
  <si>
    <t>2325110409</t>
  </si>
  <si>
    <t>Universidad Tecnológica del Mar</t>
  </si>
  <si>
    <t>Universidad Tecnológica de Reynosa</t>
  </si>
  <si>
    <t>Universidad Tecnológica de Nuevo Laredo</t>
  </si>
  <si>
    <t>Universidad Tecnológica de Matamoros</t>
  </si>
  <si>
    <t>Universidad Tecnológica de Altamira</t>
  </si>
  <si>
    <t>2325110423</t>
  </si>
  <si>
    <t>8303442</t>
  </si>
  <si>
    <t>Prodep</t>
  </si>
  <si>
    <t>Otros Apoyos Complementarios</t>
  </si>
  <si>
    <t>2325110208</t>
  </si>
  <si>
    <t>8303018</t>
  </si>
  <si>
    <t>Programa Desarrollo Profesional Docente</t>
  </si>
  <si>
    <t>8303025</t>
  </si>
  <si>
    <t>Fam Remanentes (Escuelas al cien)</t>
  </si>
  <si>
    <t>2325110418</t>
  </si>
  <si>
    <t>8303030</t>
  </si>
  <si>
    <t xml:space="preserve">Convenio apoyo financieron U080 centro y org de educacion </t>
  </si>
  <si>
    <t>2325110106</t>
  </si>
  <si>
    <t>2325110211</t>
  </si>
  <si>
    <t>8303032</t>
  </si>
  <si>
    <t>Programa Expansion de la Educacion Inicial</t>
  </si>
  <si>
    <t>2325110108</t>
  </si>
  <si>
    <t>8303036</t>
  </si>
  <si>
    <t xml:space="preserve">Programa de Fortalecimiento de los Servicios de Educación Especial </t>
  </si>
  <si>
    <t>2325110110</t>
  </si>
  <si>
    <t>8303037</t>
  </si>
  <si>
    <t>Programa S300 Fortalecimiento Excelencia Educativa</t>
  </si>
  <si>
    <t>SECRETARÍA DE SALUD Y ASISTENCIA SOCIAL</t>
  </si>
  <si>
    <t>2325120116</t>
  </si>
  <si>
    <t>INSABI Prestación Gratuita Serv Salud</t>
  </si>
  <si>
    <t>2325120109</t>
  </si>
  <si>
    <t>8306105</t>
  </si>
  <si>
    <t>Comision Federal Para La Protección Contra Riesgos Sanitarios (COFEPRIS) SALUD</t>
  </si>
  <si>
    <t>2325120120</t>
  </si>
  <si>
    <t>Fideicomiso Hospital General de Cd Madero</t>
  </si>
  <si>
    <t>2325120121</t>
  </si>
  <si>
    <t>Fideicomiso Hospital General de Matamoros</t>
  </si>
  <si>
    <t>2325120102</t>
  </si>
  <si>
    <t>8306123</t>
  </si>
  <si>
    <t>Fortalecimiento a la Atención Médica</t>
  </si>
  <si>
    <t>2325120122</t>
  </si>
  <si>
    <t>8306127</t>
  </si>
  <si>
    <t>Proyecto Nuevo Hospital General de Matamoros</t>
  </si>
  <si>
    <t>8306134</t>
  </si>
  <si>
    <t>Insabi en Especie</t>
  </si>
  <si>
    <t>2325120131</t>
  </si>
  <si>
    <t>8306144</t>
  </si>
  <si>
    <t xml:space="preserve">Programa de Atencion a pesronas con discapacidad proyecto equipamiento de unidades basicas rehabilitacion a municipios de alta y muy alta marginacion </t>
  </si>
  <si>
    <t>2325120142</t>
  </si>
  <si>
    <t>8306146</t>
  </si>
  <si>
    <t>Fonsabi en Especie</t>
  </si>
  <si>
    <t>2325120145</t>
  </si>
  <si>
    <t>Programa Presupuestario E001 construccion at' a la Salud personas sin seguridad social</t>
  </si>
  <si>
    <t>2325120144</t>
  </si>
  <si>
    <t>8306148</t>
  </si>
  <si>
    <t>Programa Presupuestario E001 en la modalidad de conservación y mantenimiento at' a la Salud personas sin seguridad social</t>
  </si>
  <si>
    <t>2325120146</t>
  </si>
  <si>
    <t>Convenio de CoordInación subsidio para la adquisición de equipamiento nuevo hospital de Matamoros</t>
  </si>
  <si>
    <t>2325120143</t>
  </si>
  <si>
    <t>8306150</t>
  </si>
  <si>
    <t xml:space="preserve">SANAS </t>
  </si>
  <si>
    <t xml:space="preserve"> TRABAJO Y PREVISION SOCIAL</t>
  </si>
  <si>
    <t>2325140104</t>
  </si>
  <si>
    <t>8308102</t>
  </si>
  <si>
    <t>Proyecto para la Creación Fortalcimiento y mejora de los centros de conciliación laboral</t>
  </si>
  <si>
    <t>2325140103</t>
  </si>
  <si>
    <t>8308103</t>
  </si>
  <si>
    <t>Fortalecimiento a Tribunales Laborales mediante equipamiento tecnologico y mobiliario</t>
  </si>
  <si>
    <t xml:space="preserve">SECRETARÍA DE GOBERNACIÓN </t>
  </si>
  <si>
    <t>2325040105</t>
  </si>
  <si>
    <t>8321111</t>
  </si>
  <si>
    <t>CNB Subsidio Federal</t>
  </si>
  <si>
    <t>2225230109</t>
  </si>
  <si>
    <t>8321113</t>
  </si>
  <si>
    <t>Regularización de Vehiculos de Procedencia Extranjera</t>
  </si>
  <si>
    <t>2325230109</t>
  </si>
  <si>
    <t>2325360101</t>
  </si>
  <si>
    <t>8321114</t>
  </si>
  <si>
    <t>Fondo p/ Fortalecimiento Inst Publicas (FOFISP)</t>
  </si>
  <si>
    <t>SECRETARÍA DE DESARROLLO SOCIAL</t>
  </si>
  <si>
    <t>2325120104</t>
  </si>
  <si>
    <t>8306116</t>
  </si>
  <si>
    <t>Programa para la prevención y control de Adicciones</t>
  </si>
  <si>
    <t>2325470103</t>
  </si>
  <si>
    <t>8315123</t>
  </si>
  <si>
    <t>Fondo para el Bienestar y el Avance de las Mujeres</t>
  </si>
  <si>
    <t>2325200105</t>
  </si>
  <si>
    <t>8315124</t>
  </si>
  <si>
    <t>Programa para el Adelanto,Bienestar e Igualdad de las Mujeres (PRIABIM)</t>
  </si>
  <si>
    <t>2325040108</t>
  </si>
  <si>
    <t>8315125</t>
  </si>
  <si>
    <t>Fortalecimiento del Centro de Justicia para las Mujeres en Reynosa</t>
  </si>
  <si>
    <t>Desarrollo Integral de la Familia (DIF)</t>
  </si>
  <si>
    <t>2325200101</t>
  </si>
  <si>
    <t>8315204</t>
  </si>
  <si>
    <t>Programa PAIMEF</t>
  </si>
  <si>
    <t>2325120136</t>
  </si>
  <si>
    <t>Fortalecimiento para atención de niñas,niños y adolescente migrantes nuevo reynosa 1</t>
  </si>
  <si>
    <t>2325120135</t>
  </si>
  <si>
    <t>Fortalecimiento para atención de niñas,niños y adolescente migrantes nuevo reynosa 2</t>
  </si>
  <si>
    <t>2325120141</t>
  </si>
  <si>
    <t xml:space="preserve">Programa de apoyo para refugio especial para mujeres victimas de violencia de género, sus hijas e hijos </t>
  </si>
  <si>
    <t>2325120139</t>
  </si>
  <si>
    <t>Fortalecimiento para atención de niñas,niños y adolescente migrantes Cd.Madero</t>
  </si>
  <si>
    <t>2325120133</t>
  </si>
  <si>
    <t>Fortalecimiento para atención de niñas,niños y adolescente migrantes Victoria, Tam</t>
  </si>
  <si>
    <t>2325120134</t>
  </si>
  <si>
    <t>Fortalecimiento para atención de niñas,niños y adolescente migrantes Tampico</t>
  </si>
  <si>
    <t>2325120137</t>
  </si>
  <si>
    <t>Fortalecimiento para atención de niñas,niños y adolescente migrantes Nuevo Laredo</t>
  </si>
  <si>
    <t>2325120138</t>
  </si>
  <si>
    <t>Fortalecimiento para atención de niñas,niños y adolescente migrantes Matamoros</t>
  </si>
  <si>
    <t>2325120140</t>
  </si>
  <si>
    <t>Fortalecimiento para atención de niñas,niños y adolescente migrantes Altamira</t>
  </si>
  <si>
    <t>SECRETARÍA DE DESARROLLO URBANO Y MEDIO AMBIENTE</t>
  </si>
  <si>
    <t>2325160128</t>
  </si>
  <si>
    <t>Brigada para la prevención y combate de Incendios Forestales en Miquihuana</t>
  </si>
  <si>
    <t>SECRETARIA DE AGRICULTURA,GANADERIA,DESARROLLO,RURAL,PESCAY ALIMENTACION</t>
  </si>
  <si>
    <t>Campaña  Plaga de los Cítricos</t>
  </si>
  <si>
    <t>Campaña Mosca de la Fruta</t>
  </si>
  <si>
    <t xml:space="preserve">Campaña Langosta </t>
  </si>
  <si>
    <t>Campaña Plagas Reglamentadas del Algodonero</t>
  </si>
  <si>
    <t>Inocuidad Agrícola</t>
  </si>
  <si>
    <t xml:space="preserve">Vigilancia Epidemiologica de Riesgos Fitosanitarios </t>
  </si>
  <si>
    <t>Manejo Fitosanitario en apoyo a la Producción para el Bienestar Maíz</t>
  </si>
  <si>
    <t>Servicio Fitosanitario</t>
  </si>
  <si>
    <t>2325080124</t>
  </si>
  <si>
    <t>Campañas de Protección Fitosanitaria -Cancro de los Citricos</t>
  </si>
  <si>
    <t>CULTURA</t>
  </si>
  <si>
    <t>2325480101</t>
  </si>
  <si>
    <t>8305103</t>
  </si>
  <si>
    <t>Apoyo a Instituciones estatales de cultura AIEC</t>
  </si>
  <si>
    <t>2325480102</t>
  </si>
  <si>
    <t>8305109</t>
  </si>
  <si>
    <t>Prog de apoyo cultura multiples y comunidades PACMYC</t>
  </si>
  <si>
    <t xml:space="preserve">COMISIÓN NACIONAL DEL AGUA </t>
  </si>
  <si>
    <t>2325160115</t>
  </si>
  <si>
    <t>8311127</t>
  </si>
  <si>
    <t>Rehabilitación,Modernizacion y Tecnificación y Equipamiento de unidades de riego</t>
  </si>
  <si>
    <t>2325160117</t>
  </si>
  <si>
    <t>8311128</t>
  </si>
  <si>
    <t xml:space="preserve">Equipamiento de Distrito de Riego </t>
  </si>
  <si>
    <t>2325160126</t>
  </si>
  <si>
    <t>8311132</t>
  </si>
  <si>
    <t xml:space="preserve">Programa de Agua Potable,Drenaje y tratamiento </t>
  </si>
  <si>
    <t>2325160116</t>
  </si>
  <si>
    <t>8311126</t>
  </si>
  <si>
    <t>Rehabilitación,Modernizacion y Tecnificación de  Distrito de Riego</t>
  </si>
  <si>
    <t>2325160122</t>
  </si>
  <si>
    <t>8311103</t>
  </si>
  <si>
    <t>Distrito de Riego 026</t>
  </si>
  <si>
    <t>OTROS PROGRAMAS</t>
  </si>
  <si>
    <t>2325230104</t>
  </si>
  <si>
    <t>8323102</t>
  </si>
  <si>
    <t>Convenio Capacitación y Profesionalización Armonización Contable</t>
  </si>
  <si>
    <t xml:space="preserve">INCENTIVOS DERIVADOS DE LA COLABORACIÓN FISCAL </t>
  </si>
  <si>
    <t xml:space="preserve">POR INCENTIVOS DERIVADOS DE LA COLABORACIÓN FISCAL </t>
  </si>
  <si>
    <t>2315280113</t>
  </si>
  <si>
    <t>8401101</t>
  </si>
  <si>
    <t>Impuesto Sobre Tenencia y uso de  Vehiculos (rezago federal)</t>
  </si>
  <si>
    <t xml:space="preserve">      Fondo de Compensación de ISAN</t>
  </si>
  <si>
    <t>8401102</t>
  </si>
  <si>
    <t>Impuesto  Sobre Automoviles  Nuevos</t>
  </si>
  <si>
    <t xml:space="preserve"> Fondo de Compensación de Repecos e Intermedios</t>
  </si>
  <si>
    <t>8401103</t>
  </si>
  <si>
    <t>Impuesto al Valor Agregado  Actos  Fiscalización</t>
  </si>
  <si>
    <t>8401104</t>
  </si>
  <si>
    <t>Impuesto sobre la Renta  Actos  Fiscalización</t>
  </si>
  <si>
    <t>8401106</t>
  </si>
  <si>
    <t xml:space="preserve"> IEPS Gasolina y  Diesel Fiscalización</t>
  </si>
  <si>
    <t>8401107</t>
  </si>
  <si>
    <t xml:space="preserve">Impuesto Empresarial Tasa Unica Fiscalización (IETU)  </t>
  </si>
  <si>
    <t>8401108</t>
  </si>
  <si>
    <t>Regimen de  Pequeños Contribuyentes</t>
  </si>
  <si>
    <t>8401109</t>
  </si>
  <si>
    <t>Regimen de  Pequeños Contribuyentes (IETU)</t>
  </si>
  <si>
    <t>8401111</t>
  </si>
  <si>
    <t>Por Enajenación de  Bienes Inmuebles Retención ISR</t>
  </si>
  <si>
    <t>8401112</t>
  </si>
  <si>
    <t>9/11 IEPS por la Venta Final al Publico de Gasolina y Diesel</t>
  </si>
  <si>
    <t xml:space="preserve"> Incentivos Repecos, Intermedios, Multas.Admvas.Fed. Zona Federal</t>
  </si>
  <si>
    <t>8401114</t>
  </si>
  <si>
    <t xml:space="preserve">       Por Pagos por Excepción Fiscalización Concurrente</t>
  </si>
  <si>
    <t>8401115</t>
  </si>
  <si>
    <t xml:space="preserve">       ISR Enajenacion de Bienes Inmuebles Art 126</t>
  </si>
  <si>
    <t>2315280114</t>
  </si>
  <si>
    <t>8401116</t>
  </si>
  <si>
    <t xml:space="preserve">      Inspección Vigilancia y control 5 al  Millar Federal</t>
  </si>
  <si>
    <t>2315280115</t>
  </si>
  <si>
    <t>8401117</t>
  </si>
  <si>
    <t xml:space="preserve">      Inspección Vigilancia y control 5 al  Millar Estatal</t>
  </si>
  <si>
    <t>8401119</t>
  </si>
  <si>
    <t xml:space="preserve">      Multas  Administrativas Federales no Fiscales</t>
  </si>
  <si>
    <t>8401124</t>
  </si>
  <si>
    <t xml:space="preserve">      Vigilancia de Obligaciones</t>
  </si>
  <si>
    <t>8401126</t>
  </si>
  <si>
    <t xml:space="preserve">       Incentivo por el uso de medio de pago electronico</t>
  </si>
  <si>
    <t>8401127</t>
  </si>
  <si>
    <t xml:space="preserve">       Incentivo por el cobro de creditos fiscales federales </t>
  </si>
  <si>
    <t>8401128</t>
  </si>
  <si>
    <t xml:space="preserve">       Incentivo programa operativo anual</t>
  </si>
  <si>
    <t xml:space="preserve">Accesorios </t>
  </si>
  <si>
    <t>Recargos de incentivos de la colaboración fiscal</t>
  </si>
  <si>
    <t>8402101</t>
  </si>
  <si>
    <t xml:space="preserve">   Recargos de  Rezago de Tenencia Federal</t>
  </si>
  <si>
    <t xml:space="preserve">   Recargos de Impuestos S/Automoviles Nuevos</t>
  </si>
  <si>
    <t>8402103</t>
  </si>
  <si>
    <t xml:space="preserve">   Recargos de IVA Fiscalización</t>
  </si>
  <si>
    <t>8402104</t>
  </si>
  <si>
    <t xml:space="preserve">   Recargos de ISR Fiscalización</t>
  </si>
  <si>
    <t xml:space="preserve">   Recargos de IETU Fiscalización</t>
  </si>
  <si>
    <t>8402108</t>
  </si>
  <si>
    <t xml:space="preserve">   Recargos de  IVA Repecos</t>
  </si>
  <si>
    <t>8402109</t>
  </si>
  <si>
    <t xml:space="preserve">   Recargos ISR Repecos</t>
  </si>
  <si>
    <t>8402110</t>
  </si>
  <si>
    <t xml:space="preserve">   Recargos de IETU Repecos</t>
  </si>
  <si>
    <t>8402112</t>
  </si>
  <si>
    <t xml:space="preserve">   Recargos por Enajenación de Bienes Inmuebles</t>
  </si>
  <si>
    <t>8402114</t>
  </si>
  <si>
    <t xml:space="preserve">   Falta u Omision de Documentos Ley Aduanera (anexo 8)</t>
  </si>
  <si>
    <t>8402115</t>
  </si>
  <si>
    <t xml:space="preserve">   Recargos Ley Aduanera (Anexo 8)</t>
  </si>
  <si>
    <t xml:space="preserve">Multas </t>
  </si>
  <si>
    <t>8402201</t>
  </si>
  <si>
    <t xml:space="preserve">   Multa de rezago de Tenencia Federal</t>
  </si>
  <si>
    <t>8402203</t>
  </si>
  <si>
    <t xml:space="preserve">   Multa de IVA Fiscalizacón</t>
  </si>
  <si>
    <t>8402204</t>
  </si>
  <si>
    <t xml:space="preserve">  Multa de ISR Fiscalizacón</t>
  </si>
  <si>
    <t>8402206</t>
  </si>
  <si>
    <t xml:space="preserve">  Multa IEPS Gasolina y  Diesel Fiscalización</t>
  </si>
  <si>
    <t>8402207</t>
  </si>
  <si>
    <t xml:space="preserve">  Multa de IETU Fiscalizacón</t>
  </si>
  <si>
    <t>8402212</t>
  </si>
  <si>
    <t xml:space="preserve"> Multa por Enajenacion de Bienes Muebles</t>
  </si>
  <si>
    <t>8402214</t>
  </si>
  <si>
    <t xml:space="preserve"> Multa Ley Aduanera</t>
  </si>
  <si>
    <t xml:space="preserve"> Multa por incumplimiento al requerimiento ISR RIF </t>
  </si>
  <si>
    <t xml:space="preserve"> Multa por incumplimiento al requerimiento a la declaracion ISR RIF  </t>
  </si>
  <si>
    <t xml:space="preserve"> Multa por incumplimiento al requerimiento a la declaracion IVA RIF </t>
  </si>
  <si>
    <t>Honorarios</t>
  </si>
  <si>
    <t xml:space="preserve">  Honorarios</t>
  </si>
  <si>
    <t xml:space="preserve">Gastos de ejecución fiscalización </t>
  </si>
  <si>
    <t xml:space="preserve">  Gastos de ejecución fiscalización </t>
  </si>
  <si>
    <t>2225230101</t>
  </si>
  <si>
    <t>8501001</t>
  </si>
  <si>
    <t>Fondo para Entidades Federativas  Y Municipios Productores de Hidrocarburos 2022</t>
  </si>
  <si>
    <t>2325230101</t>
  </si>
  <si>
    <t>Fondo para Entidades Federativas  Y Municipios Productores de Hidrocarburos 2023</t>
  </si>
  <si>
    <t>INGRESOS DERIVADOS DE FINANCIAMIENTO</t>
  </si>
  <si>
    <t>Financiamiento a corto plazo</t>
  </si>
  <si>
    <t>2312000218</t>
  </si>
  <si>
    <t>031012</t>
  </si>
  <si>
    <t xml:space="preserve">   Scotiabank  Crédito.300' MDP</t>
  </si>
  <si>
    <t>2312000216</t>
  </si>
  <si>
    <t>031013</t>
  </si>
  <si>
    <t xml:space="preserve">   HSBC -1- Crédito 500´MDP</t>
  </si>
  <si>
    <t>2312000217</t>
  </si>
  <si>
    <t>031014</t>
  </si>
  <si>
    <t xml:space="preserve">   HSBC -2- Crédito 500´MDP</t>
  </si>
  <si>
    <t>TOTAL</t>
  </si>
  <si>
    <t>"Bajo protesta de decir verdad declaramos que los Estados Financieros y sus Notas, son razonablemente correctos y son responsabilidad del emisor"</t>
  </si>
  <si>
    <t>Impuestos Sobre el Patrimonio</t>
  </si>
  <si>
    <t xml:space="preserve">FONDOS DISTINTOS DE APORTACIONES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</si>
</sst>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Encode Sans"/>
    </font>
    <font>
      <sz val="10"/>
      <name val="Arial"/>
      <family val="2"/>
    </font>
    <font>
      <sz val="9"/>
      <color theme="0"/>
      <name val="Calibri"/>
      <family val="2"/>
    </font>
    <font>
      <sz val="9"/>
      <name val="DINPro-Regular"/>
      <family val="3"/>
    </font>
    <font>
      <sz val="11"/>
      <color indexed="8"/>
      <name val="Calibri"/>
      <family val="2"/>
    </font>
    <font>
      <sz val="10"/>
      <name val="Courier"/>
      <family val="3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i/>
      <sz val="9"/>
      <color indexed="63"/>
      <name val="Calibri"/>
      <family val="2"/>
    </font>
    <font>
      <b/>
      <i/>
      <sz val="9"/>
      <color indexed="63"/>
      <name val="Calibri"/>
      <family val="2"/>
    </font>
    <font>
      <b/>
      <sz val="8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i/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6" fillId="0" borderId="0" applyFont="0" applyFill="0" applyBorder="0" applyAlignment="0" applyProtection="0"/>
    <xf numFmtId="37" fontId="7" fillId="0" borderId="0"/>
  </cellStyleXfs>
  <cellXfs count="80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164" fontId="2" fillId="2" borderId="0" xfId="1" applyNumberFormat="1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43" fontId="5" fillId="3" borderId="0" xfId="3" applyFont="1" applyFill="1" applyBorder="1"/>
    <xf numFmtId="3" fontId="5" fillId="3" borderId="2" xfId="4" applyNumberFormat="1" applyFont="1" applyFill="1" applyBorder="1"/>
    <xf numFmtId="3" fontId="5" fillId="3" borderId="0" xfId="4" applyNumberFormat="1" applyFont="1" applyFill="1" applyBorder="1"/>
    <xf numFmtId="0" fontId="8" fillId="0" borderId="0" xfId="2" applyFont="1" applyFill="1" applyBorder="1"/>
    <xf numFmtId="0" fontId="8" fillId="0" borderId="0" xfId="2" applyFont="1" applyBorder="1"/>
    <xf numFmtId="0" fontId="9" fillId="0" borderId="0" xfId="2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Fill="1" applyBorder="1"/>
    <xf numFmtId="0" fontId="9" fillId="0" borderId="0" xfId="2" applyFont="1" applyBorder="1"/>
    <xf numFmtId="0" fontId="13" fillId="0" borderId="0" xfId="2" applyFont="1" applyFill="1" applyBorder="1"/>
    <xf numFmtId="0" fontId="13" fillId="0" borderId="0" xfId="2" applyFont="1" applyBorder="1"/>
    <xf numFmtId="0" fontId="14" fillId="0" borderId="0" xfId="2" applyFont="1" applyFill="1" applyBorder="1"/>
    <xf numFmtId="0" fontId="13" fillId="0" borderId="0" xfId="2" applyFont="1" applyFill="1" applyBorder="1" applyAlignment="1">
      <alignment vertical="center"/>
    </xf>
    <xf numFmtId="0" fontId="16" fillId="0" borderId="0" xfId="2" applyFont="1" applyFill="1" applyBorder="1"/>
    <xf numFmtId="0" fontId="16" fillId="0" borderId="0" xfId="2" applyFont="1" applyBorder="1"/>
    <xf numFmtId="0" fontId="17" fillId="0" borderId="0" xfId="2" applyFont="1" applyFill="1" applyBorder="1"/>
    <xf numFmtId="0" fontId="17" fillId="0" borderId="0" xfId="2" applyFont="1" applyBorder="1"/>
    <xf numFmtId="0" fontId="18" fillId="0" borderId="0" xfId="2" applyFont="1" applyFill="1" applyBorder="1"/>
    <xf numFmtId="0" fontId="18" fillId="0" borderId="0" xfId="2" applyFont="1" applyBorder="1"/>
    <xf numFmtId="49" fontId="9" fillId="0" borderId="0" xfId="3" applyNumberFormat="1" applyFont="1" applyFill="1" applyBorder="1" applyAlignment="1">
      <alignment horizontal="center"/>
    </xf>
    <xf numFmtId="3" fontId="8" fillId="0" borderId="4" xfId="2" applyNumberFormat="1" applyFont="1" applyFill="1" applyBorder="1"/>
    <xf numFmtId="0" fontId="19" fillId="0" borderId="0" xfId="0" applyFont="1" applyFill="1" applyBorder="1" applyAlignment="1" applyProtection="1">
      <alignment vertical="top"/>
    </xf>
    <xf numFmtId="0" fontId="20" fillId="0" borderId="0" xfId="0" applyFont="1" applyFill="1" applyBorder="1"/>
    <xf numFmtId="0" fontId="21" fillId="0" borderId="0" xfId="0" applyFont="1" applyFill="1" applyBorder="1" applyAlignment="1" applyProtection="1"/>
    <xf numFmtId="4" fontId="20" fillId="0" borderId="0" xfId="0" applyNumberFormat="1" applyFont="1" applyFill="1" applyBorder="1"/>
    <xf numFmtId="0" fontId="0" fillId="0" borderId="0" xfId="0" applyFill="1"/>
    <xf numFmtId="49" fontId="9" fillId="0" borderId="3" xfId="3" applyNumberFormat="1" applyFont="1" applyFill="1" applyBorder="1" applyAlignment="1">
      <alignment horizontal="center" vertical="center"/>
    </xf>
    <xf numFmtId="49" fontId="9" fillId="0" borderId="3" xfId="3" applyNumberFormat="1" applyFont="1" applyFill="1" applyBorder="1" applyAlignment="1">
      <alignment horizontal="center"/>
    </xf>
    <xf numFmtId="49" fontId="8" fillId="0" borderId="3" xfId="3" applyNumberFormat="1" applyFont="1" applyFill="1" applyBorder="1" applyAlignment="1">
      <alignment horizontal="center"/>
    </xf>
    <xf numFmtId="49" fontId="15" fillId="0" borderId="3" xfId="3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/>
    </xf>
    <xf numFmtId="49" fontId="9" fillId="0" borderId="3" xfId="3" applyNumberFormat="1" applyFont="1" applyFill="1" applyBorder="1" applyAlignment="1">
      <alignment horizontal="center" vertical="center" wrapText="1"/>
    </xf>
    <xf numFmtId="49" fontId="8" fillId="0" borderId="3" xfId="3" applyNumberFormat="1" applyFont="1" applyFill="1" applyBorder="1" applyAlignment="1">
      <alignment horizontal="center" vertical="top"/>
    </xf>
    <xf numFmtId="49" fontId="9" fillId="0" borderId="4" xfId="3" applyNumberFormat="1" applyFont="1" applyFill="1" applyBorder="1" applyAlignment="1">
      <alignment horizontal="center" vertical="center"/>
    </xf>
    <xf numFmtId="43" fontId="10" fillId="0" borderId="4" xfId="3" applyFont="1" applyFill="1" applyBorder="1" applyAlignment="1">
      <alignment vertical="center"/>
    </xf>
    <xf numFmtId="3" fontId="10" fillId="0" borderId="4" xfId="2" applyNumberFormat="1" applyFont="1" applyFill="1" applyBorder="1" applyAlignment="1">
      <alignment vertical="center"/>
    </xf>
    <xf numFmtId="49" fontId="9" fillId="0" borderId="4" xfId="3" applyNumberFormat="1" applyFont="1" applyFill="1" applyBorder="1" applyAlignment="1">
      <alignment horizontal="center"/>
    </xf>
    <xf numFmtId="43" fontId="11" fillId="0" borderId="4" xfId="3" applyFont="1" applyFill="1" applyBorder="1"/>
    <xf numFmtId="3" fontId="11" fillId="0" borderId="4" xfId="2" applyNumberFormat="1" applyFont="1" applyFill="1" applyBorder="1"/>
    <xf numFmtId="49" fontId="8" fillId="0" borderId="4" xfId="3" applyNumberFormat="1" applyFont="1" applyFill="1" applyBorder="1" applyAlignment="1">
      <alignment horizontal="center"/>
    </xf>
    <xf numFmtId="43" fontId="8" fillId="0" borderId="4" xfId="3" applyFont="1" applyFill="1" applyBorder="1"/>
    <xf numFmtId="3" fontId="12" fillId="0" borderId="4" xfId="2" applyNumberFormat="1" applyFont="1" applyFill="1" applyBorder="1"/>
    <xf numFmtId="43" fontId="8" fillId="0" borderId="4" xfId="3" applyFont="1" applyFill="1" applyBorder="1" applyAlignment="1">
      <alignment horizontal="left"/>
    </xf>
    <xf numFmtId="49" fontId="15" fillId="0" borderId="4" xfId="3" applyNumberFormat="1" applyFont="1" applyFill="1" applyBorder="1" applyAlignment="1">
      <alignment horizontal="center" vertical="center"/>
    </xf>
    <xf numFmtId="43" fontId="8" fillId="0" borderId="4" xfId="3" applyFont="1" applyFill="1" applyBorder="1" applyAlignment="1">
      <alignment vertical="center" wrapText="1"/>
    </xf>
    <xf numFmtId="3" fontId="12" fillId="0" borderId="4" xfId="2" applyNumberFormat="1" applyFont="1" applyFill="1" applyBorder="1" applyAlignment="1">
      <alignment vertical="center"/>
    </xf>
    <xf numFmtId="49" fontId="8" fillId="0" borderId="4" xfId="3" applyNumberFormat="1" applyFont="1" applyFill="1" applyBorder="1" applyAlignment="1">
      <alignment horizontal="center" vertical="center"/>
    </xf>
    <xf numFmtId="49" fontId="9" fillId="0" borderId="4" xfId="3" applyNumberFormat="1" applyFont="1" applyFill="1" applyBorder="1" applyAlignment="1">
      <alignment horizontal="center" vertical="center" wrapText="1"/>
    </xf>
    <xf numFmtId="43" fontId="8" fillId="0" borderId="4" xfId="3" applyFont="1" applyFill="1" applyBorder="1" applyAlignment="1">
      <alignment horizontal="left" vertical="center" wrapText="1" indent="1"/>
    </xf>
    <xf numFmtId="43" fontId="9" fillId="0" borderId="4" xfId="3" applyFont="1" applyFill="1" applyBorder="1" applyAlignment="1">
      <alignment horizontal="left" vertical="center" wrapText="1"/>
    </xf>
    <xf numFmtId="3" fontId="9" fillId="0" borderId="4" xfId="2" applyNumberFormat="1" applyFont="1" applyFill="1" applyBorder="1" applyAlignment="1">
      <alignment vertical="center"/>
    </xf>
    <xf numFmtId="3" fontId="9" fillId="0" borderId="4" xfId="2" applyNumberFormat="1" applyFont="1" applyFill="1" applyBorder="1"/>
    <xf numFmtId="43" fontId="10" fillId="0" borderId="4" xfId="3" applyFont="1" applyFill="1" applyBorder="1"/>
    <xf numFmtId="43" fontId="8" fillId="0" borderId="4" xfId="3" applyFont="1" applyFill="1" applyBorder="1" applyAlignment="1">
      <alignment horizontal="left" indent="1"/>
    </xf>
    <xf numFmtId="43" fontId="8" fillId="0" borderId="4" xfId="3" applyFont="1" applyFill="1" applyBorder="1" applyAlignment="1">
      <alignment horizontal="left" indent="2"/>
    </xf>
    <xf numFmtId="43" fontId="11" fillId="0" borderId="4" xfId="3" applyFont="1" applyFill="1" applyBorder="1" applyAlignment="1">
      <alignment horizontal="left" indent="2"/>
    </xf>
    <xf numFmtId="43" fontId="8" fillId="0" borderId="4" xfId="3" applyFont="1" applyFill="1" applyBorder="1" applyAlignment="1">
      <alignment horizontal="left" vertical="top" indent="2"/>
    </xf>
    <xf numFmtId="43" fontId="11" fillId="0" borderId="4" xfId="3" applyFont="1" applyFill="1" applyBorder="1" applyAlignment="1">
      <alignment horizontal="left" vertical="top" indent="2"/>
    </xf>
    <xf numFmtId="49" fontId="8" fillId="0" borderId="4" xfId="3" applyNumberFormat="1" applyFont="1" applyFill="1" applyBorder="1" applyAlignment="1">
      <alignment horizontal="center" vertical="top"/>
    </xf>
    <xf numFmtId="43" fontId="8" fillId="0" borderId="4" xfId="3" applyFont="1" applyFill="1" applyBorder="1" applyAlignment="1">
      <alignment horizontal="left" vertical="top" wrapText="1" indent="2"/>
    </xf>
    <xf numFmtId="43" fontId="11" fillId="0" borderId="4" xfId="3" applyFont="1" applyFill="1" applyBorder="1" applyAlignment="1">
      <alignment horizontal="left" vertical="center" wrapText="1"/>
    </xf>
    <xf numFmtId="3" fontId="8" fillId="0" borderId="4" xfId="2" applyNumberFormat="1" applyFont="1" applyFill="1" applyBorder="1" applyAlignment="1">
      <alignment vertical="center"/>
    </xf>
    <xf numFmtId="43" fontId="10" fillId="0" borderId="4" xfId="3" applyFont="1" applyFill="1" applyBorder="1" applyAlignment="1">
      <alignment horizontal="left" indent="2"/>
    </xf>
    <xf numFmtId="43" fontId="12" fillId="0" borderId="4" xfId="3" applyFont="1" applyFill="1" applyBorder="1" applyAlignment="1">
      <alignment horizontal="left" vertical="top" indent="2"/>
    </xf>
    <xf numFmtId="43" fontId="9" fillId="0" borderId="4" xfId="3" applyFont="1" applyFill="1" applyBorder="1" applyAlignment="1">
      <alignment horizontal="left" vertical="top" indent="2"/>
    </xf>
    <xf numFmtId="43" fontId="8" fillId="0" borderId="4" xfId="3" applyFont="1" applyFill="1" applyBorder="1" applyAlignment="1">
      <alignment horizontal="left" vertical="center" wrapText="1"/>
    </xf>
    <xf numFmtId="49" fontId="8" fillId="0" borderId="4" xfId="3" quotePrefix="1" applyNumberFormat="1" applyFont="1" applyFill="1" applyBorder="1" applyAlignment="1">
      <alignment horizontal="center"/>
    </xf>
    <xf numFmtId="43" fontId="10" fillId="0" borderId="4" xfId="3" applyFont="1" applyFill="1" applyBorder="1" applyAlignment="1">
      <alignment horizontal="left" vertical="center" indent="2"/>
    </xf>
    <xf numFmtId="0" fontId="22" fillId="0" borderId="0" xfId="2" applyFont="1" applyFill="1" applyBorder="1" applyAlignment="1">
      <alignment vertical="center"/>
    </xf>
    <xf numFmtId="0" fontId="22" fillId="0" borderId="0" xfId="2" applyFont="1" applyBorder="1" applyAlignment="1">
      <alignment vertical="center"/>
    </xf>
    <xf numFmtId="3" fontId="17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17" fillId="4" borderId="0" xfId="2" applyFont="1" applyFill="1" applyBorder="1"/>
  </cellXfs>
  <cellStyles count="5">
    <cellStyle name="Millares" xfId="1" builtinId="3"/>
    <cellStyle name="Millares 10" xfId="3"/>
    <cellStyle name="Normal" xfId="0" builtinId="0"/>
    <cellStyle name="Normal 2" xfId="2"/>
    <cellStyle name="Normal_OCT-200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919598</xdr:colOff>
      <xdr:row>286</xdr:row>
      <xdr:rowOff>52819</xdr:rowOff>
    </xdr:from>
    <xdr:to>
      <xdr:col>6</xdr:col>
      <xdr:colOff>552451</xdr:colOff>
      <xdr:row>287</xdr:row>
      <xdr:rowOff>0</xdr:rowOff>
    </xdr:to>
    <xdr:sp macro="" textlink="">
      <xdr:nvSpPr>
        <xdr:cNvPr id="2" name="7 CuadroTexto"/>
        <xdr:cNvSpPr txBox="1"/>
      </xdr:nvSpPr>
      <xdr:spPr>
        <a:xfrm>
          <a:off x="6720323" y="47982619"/>
          <a:ext cx="2614178" cy="995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</a:t>
          </a:r>
        </a:p>
        <a:p>
          <a:pPr algn="ctr"/>
          <a:r>
            <a:rPr lang="es-MX" sz="1000" b="0" i="0">
              <a:solidFill>
                <a:sysClr val="windowText" lastClr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 LIC.  Gabriel Herrera Velázquez  </a:t>
          </a:r>
        </a:p>
        <a:p>
          <a:pPr algn="ctr"/>
          <a:r>
            <a:rPr lang="es-MX" sz="1000" b="0" i="0">
              <a:solidFill>
                <a:sysClr val="windowText" lastClr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Subsecretario de Ingresos </a:t>
          </a:r>
        </a:p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twoCellAnchor>
    <xdr:from>
      <xdr:col>6</xdr:col>
      <xdr:colOff>1009650</xdr:colOff>
      <xdr:row>286</xdr:row>
      <xdr:rowOff>47625</xdr:rowOff>
    </xdr:from>
    <xdr:to>
      <xdr:col>10</xdr:col>
      <xdr:colOff>171450</xdr:colOff>
      <xdr:row>287</xdr:row>
      <xdr:rowOff>0</xdr:rowOff>
    </xdr:to>
    <xdr:sp macro="" textlink="">
      <xdr:nvSpPr>
        <xdr:cNvPr id="3" name="7 CuadroTexto"/>
        <xdr:cNvSpPr txBox="1"/>
      </xdr:nvSpPr>
      <xdr:spPr>
        <a:xfrm>
          <a:off x="9791700" y="47977425"/>
          <a:ext cx="3095625" cy="104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es-MX" sz="105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____________________________________</a:t>
          </a:r>
        </a:p>
        <a:p>
          <a:pPr marL="0" indent="0" algn="ctr"/>
          <a:r>
            <a:rPr lang="es-MX" sz="1000" b="0" i="0">
              <a:solidFill>
                <a:sysClr val="windowText" lastClr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C.P. Gustavo Tadeo Rodriguez Taméz</a:t>
          </a:r>
        </a:p>
        <a:p>
          <a:pPr marL="0" indent="0" algn="ctr"/>
          <a:r>
            <a:rPr lang="es-MX" sz="1000" b="0" i="0">
              <a:solidFill>
                <a:sysClr val="windowText" lastClr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Subsecretario de Egresos </a:t>
          </a:r>
        </a:p>
        <a:p>
          <a:pPr marL="0" indent="0" algn="ctr"/>
          <a:endParaRPr lang="es-MX" sz="1050" b="0" i="0" baseline="0">
            <a:solidFill>
              <a:sysClr val="windowText" lastClr="000000"/>
            </a:solidFill>
            <a:effectLst/>
            <a:latin typeface="Encode Sans Condensed" panose="02000000000000000000" pitchFamily="2" charset="0"/>
            <a:ea typeface="+mn-ea"/>
            <a:cs typeface="DIN Pro Medium" panose="020B0604020101020102" pitchFamily="34" charset="0"/>
          </a:endParaRPr>
        </a:p>
      </xdr:txBody>
    </xdr:sp>
    <xdr:clientData/>
  </xdr:twoCellAnchor>
  <xdr:oneCellAnchor>
    <xdr:from>
      <xdr:col>2</xdr:col>
      <xdr:colOff>1133475</xdr:colOff>
      <xdr:row>281</xdr:row>
      <xdr:rowOff>94369</xdr:rowOff>
    </xdr:from>
    <xdr:ext cx="2933700" cy="648581"/>
    <xdr:sp macro="" textlink="">
      <xdr:nvSpPr>
        <xdr:cNvPr id="4" name="7 CuadroTexto"/>
        <xdr:cNvSpPr txBox="1"/>
      </xdr:nvSpPr>
      <xdr:spPr>
        <a:xfrm>
          <a:off x="3019425" y="47262169"/>
          <a:ext cx="2933700" cy="64858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05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indent="0" algn="ctr"/>
          <a:r>
            <a:rPr lang="es-MX" sz="1000" b="0" i="0">
              <a:solidFill>
                <a:sysClr val="windowText" lastClr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 LIC. Adriana Lozano Rodríguez </a:t>
          </a:r>
        </a:p>
        <a:p>
          <a:pPr marL="0" indent="0" algn="ctr"/>
          <a:r>
            <a:rPr lang="es-MX" sz="1000" b="0" i="0">
              <a:solidFill>
                <a:sysClr val="windowText" lastClr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Secretaria de Finanzas</a:t>
          </a:r>
        </a:p>
      </xdr:txBody>
    </xdr:sp>
    <xdr:clientData/>
  </xdr:oneCellAnchor>
  <xdr:oneCellAnchor>
    <xdr:from>
      <xdr:col>10</xdr:col>
      <xdr:colOff>356595</xdr:colOff>
      <xdr:row>281</xdr:row>
      <xdr:rowOff>85725</xdr:rowOff>
    </xdr:from>
    <xdr:ext cx="2910480" cy="638175"/>
    <xdr:sp macro="" textlink="">
      <xdr:nvSpPr>
        <xdr:cNvPr id="5" name="7 CuadroTexto"/>
        <xdr:cNvSpPr txBox="1"/>
      </xdr:nvSpPr>
      <xdr:spPr>
        <a:xfrm>
          <a:off x="13072470" y="47253525"/>
          <a:ext cx="2910480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_________________________________</a:t>
          </a:r>
        </a:p>
        <a:p>
          <a:pPr marL="0" indent="0" algn="ctr"/>
          <a:r>
            <a:rPr lang="es-MX" sz="1000" b="0" i="0">
              <a:solidFill>
                <a:sysClr val="windowText" lastClr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 L.C.F. Sergio Leyva Germán </a:t>
          </a:r>
        </a:p>
        <a:p>
          <a:pPr marL="0" indent="0" algn="ctr"/>
          <a:r>
            <a:rPr lang="es-MX" sz="1000" b="0" i="0">
              <a:solidFill>
                <a:sysClr val="windowText" lastClr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Director de Contabilidad Gubernamental</a:t>
          </a:r>
        </a:p>
      </xdr:txBody>
    </xdr:sp>
    <xdr:clientData/>
  </xdr:oneCellAnchor>
  <xdr:twoCellAnchor>
    <xdr:from>
      <xdr:col>3</xdr:col>
      <xdr:colOff>466724</xdr:colOff>
      <xdr:row>281</xdr:row>
      <xdr:rowOff>95250</xdr:rowOff>
    </xdr:from>
    <xdr:to>
      <xdr:col>6</xdr:col>
      <xdr:colOff>228599</xdr:colOff>
      <xdr:row>286</xdr:row>
      <xdr:rowOff>19015</xdr:rowOff>
    </xdr:to>
    <xdr:sp macro="" textlink="">
      <xdr:nvSpPr>
        <xdr:cNvPr id="6" name="7 CuadroTexto"/>
        <xdr:cNvSpPr txBox="1"/>
      </xdr:nvSpPr>
      <xdr:spPr>
        <a:xfrm>
          <a:off x="6267449" y="47263050"/>
          <a:ext cx="2743200" cy="68576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05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</a:t>
          </a:r>
        </a:p>
        <a:p>
          <a:pPr marL="0" indent="0" algn="ctr"/>
          <a:r>
            <a:rPr lang="es-MX" sz="1000" b="0" i="0">
              <a:solidFill>
                <a:sysClr val="windowText" lastClr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 LIC. Gabriel Herrera Velázquez  </a:t>
          </a:r>
        </a:p>
        <a:p>
          <a:pPr marL="0" indent="0" algn="ctr"/>
          <a:r>
            <a:rPr lang="es-MX" sz="1000" b="0" i="0">
              <a:solidFill>
                <a:sysClr val="windowText" lastClr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Subsecretario de Ingresos </a:t>
          </a:r>
        </a:p>
        <a:p>
          <a:pPr algn="ctr"/>
          <a:endParaRPr lang="es-MX" sz="105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  <xdr:twoCellAnchor>
    <xdr:from>
      <xdr:col>6</xdr:col>
      <xdr:colOff>828674</xdr:colOff>
      <xdr:row>281</xdr:row>
      <xdr:rowOff>95250</xdr:rowOff>
    </xdr:from>
    <xdr:to>
      <xdr:col>9</xdr:col>
      <xdr:colOff>962024</xdr:colOff>
      <xdr:row>285</xdr:row>
      <xdr:rowOff>104775</xdr:rowOff>
    </xdr:to>
    <xdr:sp macro="" textlink="">
      <xdr:nvSpPr>
        <xdr:cNvPr id="7" name="7 CuadroTexto"/>
        <xdr:cNvSpPr txBox="1"/>
      </xdr:nvSpPr>
      <xdr:spPr>
        <a:xfrm>
          <a:off x="9610724" y="47263050"/>
          <a:ext cx="30956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indent="0" algn="ctr"/>
          <a:r>
            <a:rPr lang="es-MX" sz="105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__________________________________</a:t>
          </a:r>
        </a:p>
        <a:p>
          <a:pPr marL="0" indent="0" algn="ctr"/>
          <a:r>
            <a:rPr lang="es-MX" sz="1000" b="0" i="0">
              <a:solidFill>
                <a:sysClr val="windowText" lastClr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C.P. Gustavo Tadeo Rodriguez Taméz</a:t>
          </a:r>
        </a:p>
        <a:p>
          <a:pPr marL="0" indent="0" algn="ctr"/>
          <a:r>
            <a:rPr lang="es-MX" sz="1000" b="0" i="0">
              <a:solidFill>
                <a:sysClr val="windowText" lastClr="000000"/>
              </a:solidFill>
              <a:effectLst/>
              <a:latin typeface="Encode Sans SemiExpanded" pitchFamily="2" charset="0"/>
              <a:ea typeface="+mn-ea"/>
              <a:cs typeface="DIN Pro Medium" panose="020B0604020101020102" pitchFamily="34" charset="0"/>
            </a:rPr>
            <a:t>Subsecretario de Egresos </a:t>
          </a:r>
        </a:p>
        <a:p>
          <a:pPr marL="0" indent="0" algn="ctr"/>
          <a:endParaRPr lang="es-MX" sz="1050" b="0" i="0" baseline="0">
            <a:solidFill>
              <a:sysClr val="windowText" lastClr="000000"/>
            </a:solidFill>
            <a:effectLst/>
            <a:latin typeface="Encode Sans Condensed" panose="02000000000000000000" pitchFamily="2" charset="0"/>
            <a:ea typeface="+mn-ea"/>
            <a:cs typeface="DIN Pro Medium" panose="020B060402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X287"/>
  <sheetViews>
    <sheetView showGridLines="0" tabSelected="1" topLeftCell="B1" zoomScale="110" zoomScaleNormal="110" zoomScaleSheetLayoutView="100" workbookViewId="0">
      <pane ySplit="1" topLeftCell="A239" activePane="bottomLeft" state="frozen"/>
      <selection activeCell="C277" sqref="C277"/>
      <selection pane="bottomLeft" activeCell="C260" sqref="C260"/>
    </sheetView>
  </sheetViews>
  <sheetFormatPr baseColWidth="10" defaultColWidth="11.42578125" defaultRowHeight="12" customHeight="1" x14ac:dyDescent="0.25"/>
  <cols>
    <col min="1" max="1" width="13" style="32" customWidth="1"/>
    <col min="2" max="2" width="15.28515625" bestFit="1" customWidth="1"/>
    <col min="3" max="3" width="58.7109375" customWidth="1"/>
    <col min="4" max="4" width="14.85546875" customWidth="1"/>
    <col min="5" max="5" width="14.7109375" customWidth="1"/>
    <col min="6" max="6" width="15.140625" customWidth="1"/>
    <col min="7" max="7" width="15.42578125" customWidth="1"/>
    <col min="8" max="8" width="14.7109375" customWidth="1"/>
    <col min="9" max="9" width="14.28515625" customWidth="1"/>
    <col min="10" max="10" width="14.5703125" customWidth="1"/>
    <col min="11" max="11" width="15" customWidth="1"/>
    <col min="12" max="12" width="14.85546875" customWidth="1"/>
    <col min="13" max="15" width="14.7109375" customWidth="1"/>
    <col min="16" max="16" width="17.28515625" bestFit="1" customWidth="1"/>
    <col min="17" max="544" width="11.42578125" style="32"/>
  </cols>
  <sheetData>
    <row r="1" spans="1:544" s="4" customFormat="1" ht="40.5" customHeight="1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</row>
    <row r="2" spans="1:544" s="11" customFormat="1" ht="5.0999999999999996" customHeight="1" x14ac:dyDescent="0.2">
      <c r="A2" s="5"/>
      <c r="B2" s="6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</row>
    <row r="3" spans="1:544" s="13" customFormat="1" ht="15.75" customHeight="1" x14ac:dyDescent="0.25">
      <c r="A3" s="33"/>
      <c r="B3" s="40"/>
      <c r="C3" s="41" t="s">
        <v>16</v>
      </c>
      <c r="D3" s="42">
        <f>D4+D7+D9+D12+D14+D19</f>
        <v>696167497</v>
      </c>
      <c r="E3" s="42">
        <f t="shared" ref="E3:L3" si="0">E4+E7+E9+E12+E14+E19</f>
        <v>501183410</v>
      </c>
      <c r="F3" s="42">
        <f t="shared" si="0"/>
        <v>449041540</v>
      </c>
      <c r="G3" s="42">
        <f t="shared" si="0"/>
        <v>506629975</v>
      </c>
      <c r="H3" s="42">
        <f t="shared" si="0"/>
        <v>475388831</v>
      </c>
      <c r="I3" s="42">
        <f t="shared" si="0"/>
        <v>567391118</v>
      </c>
      <c r="J3" s="42">
        <f t="shared" si="0"/>
        <v>521894120</v>
      </c>
      <c r="K3" s="42">
        <f t="shared" si="0"/>
        <v>501252271</v>
      </c>
      <c r="L3" s="42">
        <f t="shared" si="0"/>
        <v>506679955</v>
      </c>
      <c r="M3" s="42">
        <f>M4+M7+M9+M12+M14+M19</f>
        <v>507482180</v>
      </c>
      <c r="N3" s="42">
        <f t="shared" ref="N3" si="1">N4+N7+N9+N12+N14+N19</f>
        <v>481700168</v>
      </c>
      <c r="O3" s="42">
        <f>O4+O7+O9+O12+O14+O19</f>
        <v>573863901</v>
      </c>
      <c r="P3" s="42">
        <f>SUM(D3:O3)</f>
        <v>6288674966</v>
      </c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</row>
    <row r="4" spans="1:544" s="15" customFormat="1" ht="12.75" x14ac:dyDescent="0.2">
      <c r="A4" s="34"/>
      <c r="B4" s="43"/>
      <c r="C4" s="44" t="s">
        <v>17</v>
      </c>
      <c r="D4" s="45">
        <f t="shared" ref="D4:O4" si="2">SUM(D5:D6)</f>
        <v>23371909</v>
      </c>
      <c r="E4" s="45">
        <f t="shared" si="2"/>
        <v>22806819</v>
      </c>
      <c r="F4" s="45">
        <f t="shared" si="2"/>
        <v>20576212</v>
      </c>
      <c r="G4" s="45">
        <f t="shared" si="2"/>
        <v>20826731</v>
      </c>
      <c r="H4" s="45">
        <f t="shared" si="2"/>
        <v>20436426</v>
      </c>
      <c r="I4" s="45">
        <f t="shared" si="2"/>
        <v>22562581</v>
      </c>
      <c r="J4" s="45">
        <f t="shared" si="2"/>
        <v>18235157</v>
      </c>
      <c r="K4" s="45">
        <f t="shared" si="2"/>
        <v>18140716</v>
      </c>
      <c r="L4" s="45">
        <f t="shared" si="2"/>
        <v>19502461</v>
      </c>
      <c r="M4" s="45">
        <f t="shared" si="2"/>
        <v>18132368</v>
      </c>
      <c r="N4" s="45">
        <f>SUM(N5:N6)</f>
        <v>19312374</v>
      </c>
      <c r="O4" s="45">
        <f t="shared" si="2"/>
        <v>19402812</v>
      </c>
      <c r="P4" s="45">
        <f t="shared" ref="P4:P65" si="3">SUM(D4:O4)</f>
        <v>243306566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</row>
    <row r="5" spans="1:544" s="23" customFormat="1" x14ac:dyDescent="0.2">
      <c r="A5" s="35" t="s">
        <v>18</v>
      </c>
      <c r="B5" s="46" t="s">
        <v>19</v>
      </c>
      <c r="C5" s="47" t="s">
        <v>20</v>
      </c>
      <c r="D5" s="48">
        <v>2879359</v>
      </c>
      <c r="E5" s="48">
        <v>3559381</v>
      </c>
      <c r="F5" s="48">
        <v>3688786</v>
      </c>
      <c r="G5" s="48">
        <v>3288253</v>
      </c>
      <c r="H5" s="48">
        <v>3136680</v>
      </c>
      <c r="I5" s="48">
        <v>3527608</v>
      </c>
      <c r="J5" s="48">
        <v>3232923</v>
      </c>
      <c r="K5" s="48">
        <v>3610763</v>
      </c>
      <c r="L5" s="48">
        <v>3371559</v>
      </c>
      <c r="M5" s="48">
        <v>3430017</v>
      </c>
      <c r="N5" s="48">
        <v>3150663</v>
      </c>
      <c r="O5" s="48">
        <v>3267399</v>
      </c>
      <c r="P5" s="48">
        <f t="shared" si="3"/>
        <v>40143391</v>
      </c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</row>
    <row r="6" spans="1:544" s="23" customFormat="1" x14ac:dyDescent="0.2">
      <c r="A6" s="35" t="s">
        <v>18</v>
      </c>
      <c r="B6" s="46" t="s">
        <v>21</v>
      </c>
      <c r="C6" s="47" t="s">
        <v>22</v>
      </c>
      <c r="D6" s="48">
        <v>20492550</v>
      </c>
      <c r="E6" s="48">
        <v>19247438</v>
      </c>
      <c r="F6" s="48">
        <v>16887426</v>
      </c>
      <c r="G6" s="48">
        <v>17538478</v>
      </c>
      <c r="H6" s="48">
        <v>17299746</v>
      </c>
      <c r="I6" s="48">
        <v>19034973</v>
      </c>
      <c r="J6" s="48">
        <v>15002234</v>
      </c>
      <c r="K6" s="48">
        <v>14529953</v>
      </c>
      <c r="L6" s="48">
        <v>16130902</v>
      </c>
      <c r="M6" s="48">
        <v>14702351</v>
      </c>
      <c r="N6" s="48">
        <v>16161711</v>
      </c>
      <c r="O6" s="48">
        <v>16135413</v>
      </c>
      <c r="P6" s="48">
        <f t="shared" si="3"/>
        <v>203163175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</row>
    <row r="7" spans="1:544" s="14" customFormat="1" ht="12.75" x14ac:dyDescent="0.2">
      <c r="A7" s="35"/>
      <c r="B7" s="43"/>
      <c r="C7" s="44" t="s">
        <v>526</v>
      </c>
      <c r="D7" s="45">
        <f t="shared" ref="D7:O7" si="4">SUM(D8:D8)</f>
        <v>6767717</v>
      </c>
      <c r="E7" s="45">
        <f t="shared" si="4"/>
        <v>5963764</v>
      </c>
      <c r="F7" s="45">
        <f t="shared" si="4"/>
        <v>6590524</v>
      </c>
      <c r="G7" s="45">
        <f t="shared" si="4"/>
        <v>4784665</v>
      </c>
      <c r="H7" s="45">
        <f t="shared" si="4"/>
        <v>5736930</v>
      </c>
      <c r="I7" s="45">
        <f t="shared" si="4"/>
        <v>5418747</v>
      </c>
      <c r="J7" s="45">
        <f t="shared" si="4"/>
        <v>4956331</v>
      </c>
      <c r="K7" s="45">
        <f t="shared" si="4"/>
        <v>5578619</v>
      </c>
      <c r="L7" s="45">
        <f t="shared" si="4"/>
        <v>4956244</v>
      </c>
      <c r="M7" s="45">
        <f t="shared" si="4"/>
        <v>5148939</v>
      </c>
      <c r="N7" s="45">
        <f t="shared" si="4"/>
        <v>4845087</v>
      </c>
      <c r="O7" s="45">
        <f t="shared" si="4"/>
        <v>6132166</v>
      </c>
      <c r="P7" s="45">
        <f t="shared" si="3"/>
        <v>66879733</v>
      </c>
    </row>
    <row r="8" spans="1:544" s="23" customFormat="1" x14ac:dyDescent="0.2">
      <c r="A8" s="35" t="s">
        <v>18</v>
      </c>
      <c r="B8" s="46" t="s">
        <v>23</v>
      </c>
      <c r="C8" s="47" t="s">
        <v>24</v>
      </c>
      <c r="D8" s="48">
        <v>6767717</v>
      </c>
      <c r="E8" s="48">
        <v>5963764</v>
      </c>
      <c r="F8" s="48">
        <v>6590524</v>
      </c>
      <c r="G8" s="48">
        <v>4784665</v>
      </c>
      <c r="H8" s="48">
        <v>5736930</v>
      </c>
      <c r="I8" s="48">
        <v>5418747</v>
      </c>
      <c r="J8" s="48">
        <v>4956331</v>
      </c>
      <c r="K8" s="48">
        <v>5578619</v>
      </c>
      <c r="L8" s="48">
        <v>4956244</v>
      </c>
      <c r="M8" s="48">
        <v>5148939</v>
      </c>
      <c r="N8" s="48">
        <v>4845087</v>
      </c>
      <c r="O8" s="48">
        <v>6132166</v>
      </c>
      <c r="P8" s="48">
        <f t="shared" si="3"/>
        <v>66879733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</row>
    <row r="9" spans="1:544" s="21" customFormat="1" ht="12.75" x14ac:dyDescent="0.2">
      <c r="A9" s="35"/>
      <c r="B9" s="43"/>
      <c r="C9" s="44" t="s">
        <v>25</v>
      </c>
      <c r="D9" s="45">
        <f t="shared" ref="D9:O9" si="5">D10+D11</f>
        <v>15333679</v>
      </c>
      <c r="E9" s="45">
        <f t="shared" si="5"/>
        <v>8255265</v>
      </c>
      <c r="F9" s="45">
        <f t="shared" si="5"/>
        <v>8465308</v>
      </c>
      <c r="G9" s="45">
        <f t="shared" si="5"/>
        <v>8814174</v>
      </c>
      <c r="H9" s="45">
        <f t="shared" si="5"/>
        <v>9837504</v>
      </c>
      <c r="I9" s="45">
        <f t="shared" si="5"/>
        <v>8086824</v>
      </c>
      <c r="J9" s="45">
        <f t="shared" si="5"/>
        <v>8469578</v>
      </c>
      <c r="K9" s="45">
        <f t="shared" si="5"/>
        <v>11095366</v>
      </c>
      <c r="L9" s="45">
        <f t="shared" si="5"/>
        <v>9146119</v>
      </c>
      <c r="M9" s="45">
        <f t="shared" si="5"/>
        <v>9009356</v>
      </c>
      <c r="N9" s="45">
        <f t="shared" si="5"/>
        <v>8545912</v>
      </c>
      <c r="O9" s="45">
        <f t="shared" si="5"/>
        <v>9781228</v>
      </c>
      <c r="P9" s="45">
        <f t="shared" si="3"/>
        <v>114840313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</row>
    <row r="10" spans="1:544" s="23" customFormat="1" x14ac:dyDescent="0.2">
      <c r="A10" s="35" t="s">
        <v>18</v>
      </c>
      <c r="B10" s="46" t="s">
        <v>26</v>
      </c>
      <c r="C10" s="47" t="s">
        <v>27</v>
      </c>
      <c r="D10" s="48">
        <v>2800499</v>
      </c>
      <c r="E10" s="48">
        <v>2895633</v>
      </c>
      <c r="F10" s="48">
        <v>2607790</v>
      </c>
      <c r="G10" s="48">
        <v>3176394</v>
      </c>
      <c r="H10" s="48">
        <v>3378661</v>
      </c>
      <c r="I10" s="48">
        <v>3185357</v>
      </c>
      <c r="J10" s="48">
        <v>3071497</v>
      </c>
      <c r="K10" s="48">
        <v>3670886</v>
      </c>
      <c r="L10" s="48">
        <v>3825823</v>
      </c>
      <c r="M10" s="48">
        <v>3368939</v>
      </c>
      <c r="N10" s="48">
        <v>3328755</v>
      </c>
      <c r="O10" s="48">
        <v>3591786</v>
      </c>
      <c r="P10" s="48">
        <f t="shared" si="3"/>
        <v>38902020</v>
      </c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</row>
    <row r="11" spans="1:544" s="23" customFormat="1" x14ac:dyDescent="0.2">
      <c r="A11" s="35" t="s">
        <v>18</v>
      </c>
      <c r="B11" s="46">
        <v>1320001</v>
      </c>
      <c r="C11" s="47" t="s">
        <v>28</v>
      </c>
      <c r="D11" s="48">
        <v>12533180</v>
      </c>
      <c r="E11" s="48">
        <v>5359632</v>
      </c>
      <c r="F11" s="48">
        <v>5857518</v>
      </c>
      <c r="G11" s="48">
        <v>5637780</v>
      </c>
      <c r="H11" s="48">
        <v>6458843</v>
      </c>
      <c r="I11" s="48">
        <v>4901467</v>
      </c>
      <c r="J11" s="48">
        <v>5398081</v>
      </c>
      <c r="K11" s="48">
        <v>7424480</v>
      </c>
      <c r="L11" s="48">
        <v>5320296</v>
      </c>
      <c r="M11" s="48">
        <v>5640417</v>
      </c>
      <c r="N11" s="48">
        <v>5217157</v>
      </c>
      <c r="O11" s="48">
        <v>6189442</v>
      </c>
      <c r="P11" s="48">
        <f t="shared" si="3"/>
        <v>75938293</v>
      </c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</row>
    <row r="12" spans="1:544" s="15" customFormat="1" ht="12.75" x14ac:dyDescent="0.2">
      <c r="A12" s="35"/>
      <c r="B12" s="43"/>
      <c r="C12" s="44" t="s">
        <v>29</v>
      </c>
      <c r="D12" s="45">
        <f t="shared" ref="D12:O12" si="6">D13</f>
        <v>647787833</v>
      </c>
      <c r="E12" s="45">
        <f t="shared" si="6"/>
        <v>462247713</v>
      </c>
      <c r="F12" s="45">
        <f t="shared" si="6"/>
        <v>410349095</v>
      </c>
      <c r="G12" s="45">
        <f t="shared" si="6"/>
        <v>470440796</v>
      </c>
      <c r="H12" s="45">
        <f t="shared" si="6"/>
        <v>437676499</v>
      </c>
      <c r="I12" s="45">
        <f t="shared" si="6"/>
        <v>522717417</v>
      </c>
      <c r="J12" s="45">
        <f t="shared" si="6"/>
        <v>485837590</v>
      </c>
      <c r="K12" s="45">
        <f t="shared" si="6"/>
        <v>461782900</v>
      </c>
      <c r="L12" s="45">
        <f t="shared" si="6"/>
        <v>470201017</v>
      </c>
      <c r="M12" s="45">
        <f t="shared" si="6"/>
        <v>467099406</v>
      </c>
      <c r="N12" s="45">
        <f t="shared" si="6"/>
        <v>444672852</v>
      </c>
      <c r="O12" s="45">
        <f t="shared" si="6"/>
        <v>535414036</v>
      </c>
      <c r="P12" s="45">
        <f t="shared" si="3"/>
        <v>5816227154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</row>
    <row r="13" spans="1:544" s="23" customFormat="1" x14ac:dyDescent="0.2">
      <c r="A13" s="35" t="s">
        <v>18</v>
      </c>
      <c r="B13" s="46" t="s">
        <v>30</v>
      </c>
      <c r="C13" s="47" t="s">
        <v>31</v>
      </c>
      <c r="D13" s="48">
        <v>647787833</v>
      </c>
      <c r="E13" s="48">
        <v>462247713</v>
      </c>
      <c r="F13" s="48">
        <v>410349095</v>
      </c>
      <c r="G13" s="48">
        <v>470440796</v>
      </c>
      <c r="H13" s="48">
        <v>437676499</v>
      </c>
      <c r="I13" s="48">
        <v>522717417</v>
      </c>
      <c r="J13" s="48">
        <v>485837590</v>
      </c>
      <c r="K13" s="48">
        <v>461782900</v>
      </c>
      <c r="L13" s="48">
        <v>470201017</v>
      </c>
      <c r="M13" s="48">
        <v>467099406</v>
      </c>
      <c r="N13" s="48">
        <v>444672852</v>
      </c>
      <c r="O13" s="48">
        <v>535414036</v>
      </c>
      <c r="P13" s="48">
        <f t="shared" si="3"/>
        <v>5816227154</v>
      </c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</row>
    <row r="14" spans="1:544" s="15" customFormat="1" ht="12.75" x14ac:dyDescent="0.2">
      <c r="A14" s="35"/>
      <c r="B14" s="43"/>
      <c r="C14" s="44" t="s">
        <v>32</v>
      </c>
      <c r="D14" s="45">
        <f t="shared" ref="D14:O14" si="7">SUM(D15:D18)</f>
        <v>2698369</v>
      </c>
      <c r="E14" s="45">
        <f t="shared" si="7"/>
        <v>1819489</v>
      </c>
      <c r="F14" s="45">
        <f t="shared" si="7"/>
        <v>2943988</v>
      </c>
      <c r="G14" s="45">
        <f t="shared" si="7"/>
        <v>1622356</v>
      </c>
      <c r="H14" s="45">
        <f t="shared" si="7"/>
        <v>1531188</v>
      </c>
      <c r="I14" s="45">
        <f t="shared" si="7"/>
        <v>8497820</v>
      </c>
      <c r="J14" s="45">
        <f t="shared" si="7"/>
        <v>4333192</v>
      </c>
      <c r="K14" s="45">
        <f t="shared" si="7"/>
        <v>4552119</v>
      </c>
      <c r="L14" s="45">
        <f t="shared" si="7"/>
        <v>2831321</v>
      </c>
      <c r="M14" s="45">
        <f t="shared" si="7"/>
        <v>8025655</v>
      </c>
      <c r="N14" s="45">
        <f t="shared" si="7"/>
        <v>4244802</v>
      </c>
      <c r="O14" s="45">
        <f t="shared" si="7"/>
        <v>3094443</v>
      </c>
      <c r="P14" s="45">
        <f t="shared" si="3"/>
        <v>46194742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</row>
    <row r="15" spans="1:544" s="23" customFormat="1" x14ac:dyDescent="0.2">
      <c r="A15" s="35" t="s">
        <v>18</v>
      </c>
      <c r="B15" s="46" t="s">
        <v>33</v>
      </c>
      <c r="C15" s="49" t="s">
        <v>34</v>
      </c>
      <c r="D15" s="48">
        <v>2278454</v>
      </c>
      <c r="E15" s="48">
        <v>1501922</v>
      </c>
      <c r="F15" s="48">
        <v>2271010</v>
      </c>
      <c r="G15" s="48">
        <v>1079055</v>
      </c>
      <c r="H15" s="48">
        <v>1168552</v>
      </c>
      <c r="I15" s="48">
        <v>8199330</v>
      </c>
      <c r="J15" s="48">
        <v>4083785</v>
      </c>
      <c r="K15" s="48">
        <v>4273613</v>
      </c>
      <c r="L15" s="48">
        <v>2548017</v>
      </c>
      <c r="M15" s="48">
        <v>7635051</v>
      </c>
      <c r="N15" s="48">
        <v>3894201</v>
      </c>
      <c r="O15" s="48">
        <v>2836694</v>
      </c>
      <c r="P15" s="48">
        <f t="shared" si="3"/>
        <v>41769684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</row>
    <row r="16" spans="1:544" s="23" customFormat="1" x14ac:dyDescent="0.2">
      <c r="A16" s="35" t="s">
        <v>18</v>
      </c>
      <c r="B16" s="46" t="s">
        <v>35</v>
      </c>
      <c r="C16" s="49" t="s">
        <v>36</v>
      </c>
      <c r="D16" s="48">
        <v>357997</v>
      </c>
      <c r="E16" s="48">
        <v>258589</v>
      </c>
      <c r="F16" s="48">
        <v>563009</v>
      </c>
      <c r="G16" s="48">
        <v>430560</v>
      </c>
      <c r="H16" s="48">
        <v>287185</v>
      </c>
      <c r="I16" s="48">
        <v>214170</v>
      </c>
      <c r="J16" s="48">
        <v>181932</v>
      </c>
      <c r="K16" s="48">
        <v>215760</v>
      </c>
      <c r="L16" s="48">
        <v>224079</v>
      </c>
      <c r="M16" s="48">
        <v>307587</v>
      </c>
      <c r="N16" s="48">
        <v>279687</v>
      </c>
      <c r="O16" s="48">
        <v>202238</v>
      </c>
      <c r="P16" s="48">
        <f t="shared" si="3"/>
        <v>3522793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  <c r="IW16" s="22"/>
      <c r="IX16" s="22"/>
      <c r="IY16" s="22"/>
      <c r="IZ16" s="22"/>
      <c r="JA16" s="22"/>
      <c r="JB16" s="22"/>
      <c r="JC16" s="22"/>
      <c r="JD16" s="22"/>
      <c r="JE16" s="22"/>
      <c r="JF16" s="22"/>
      <c r="JG16" s="22"/>
      <c r="JH16" s="22"/>
      <c r="JI16" s="22"/>
      <c r="JJ16" s="22"/>
      <c r="JK16" s="22"/>
      <c r="JL16" s="22"/>
      <c r="JM16" s="22"/>
      <c r="JN16" s="22"/>
      <c r="JO16" s="22"/>
      <c r="JP16" s="22"/>
      <c r="JQ16" s="22"/>
      <c r="JR16" s="22"/>
      <c r="JS16" s="22"/>
      <c r="JT16" s="22"/>
      <c r="JU16" s="22"/>
      <c r="JV16" s="22"/>
      <c r="JW16" s="22"/>
      <c r="JX16" s="22"/>
      <c r="JY16" s="22"/>
      <c r="JZ16" s="22"/>
      <c r="KA16" s="22"/>
      <c r="KB16" s="22"/>
      <c r="KC16" s="22"/>
      <c r="KD16" s="22"/>
      <c r="KE16" s="22"/>
      <c r="KF16" s="22"/>
      <c r="KG16" s="22"/>
      <c r="KH16" s="22"/>
      <c r="KI16" s="22"/>
      <c r="KJ16" s="22"/>
      <c r="KK16" s="22"/>
      <c r="KL16" s="22"/>
      <c r="KM16" s="22"/>
      <c r="KN16" s="22"/>
      <c r="KO16" s="22"/>
      <c r="KP16" s="22"/>
      <c r="KQ16" s="22"/>
      <c r="KR16" s="22"/>
      <c r="KS16" s="22"/>
      <c r="KT16" s="22"/>
      <c r="KU16" s="22"/>
      <c r="KV16" s="22"/>
      <c r="KW16" s="22"/>
      <c r="KX16" s="22"/>
      <c r="KY16" s="22"/>
      <c r="KZ16" s="22"/>
      <c r="LA16" s="22"/>
      <c r="LB16" s="22"/>
      <c r="LC16" s="22"/>
      <c r="LD16" s="22"/>
      <c r="LE16" s="22"/>
      <c r="LF16" s="22"/>
      <c r="LG16" s="22"/>
      <c r="LH16" s="22"/>
      <c r="LI16" s="22"/>
      <c r="LJ16" s="22"/>
      <c r="LK16" s="22"/>
      <c r="LL16" s="22"/>
      <c r="LM16" s="22"/>
      <c r="LN16" s="22"/>
      <c r="LO16" s="22"/>
      <c r="LP16" s="22"/>
      <c r="LQ16" s="22"/>
      <c r="LR16" s="22"/>
      <c r="LS16" s="22"/>
      <c r="LT16" s="22"/>
      <c r="LU16" s="22"/>
      <c r="LV16" s="22"/>
      <c r="LW16" s="22"/>
      <c r="LX16" s="22"/>
      <c r="LY16" s="22"/>
      <c r="LZ16" s="22"/>
      <c r="MA16" s="22"/>
      <c r="MB16" s="22"/>
      <c r="MC16" s="22"/>
      <c r="MD16" s="22"/>
      <c r="ME16" s="22"/>
      <c r="MF16" s="22"/>
      <c r="MG16" s="22"/>
      <c r="MH16" s="22"/>
      <c r="MI16" s="22"/>
      <c r="MJ16" s="22"/>
      <c r="MK16" s="22"/>
      <c r="ML16" s="22"/>
      <c r="MM16" s="22"/>
      <c r="MN16" s="22"/>
      <c r="MO16" s="22"/>
      <c r="MP16" s="22"/>
      <c r="MQ16" s="22"/>
      <c r="MR16" s="22"/>
      <c r="MS16" s="22"/>
      <c r="MT16" s="22"/>
      <c r="MU16" s="22"/>
      <c r="MV16" s="22"/>
      <c r="MW16" s="22"/>
      <c r="MX16" s="22"/>
      <c r="MY16" s="22"/>
      <c r="MZ16" s="22"/>
      <c r="NA16" s="22"/>
      <c r="NB16" s="22"/>
      <c r="NC16" s="22"/>
      <c r="ND16" s="22"/>
      <c r="NE16" s="22"/>
      <c r="NF16" s="22"/>
      <c r="NG16" s="22"/>
      <c r="NH16" s="22"/>
      <c r="NI16" s="22"/>
      <c r="NJ16" s="22"/>
      <c r="NK16" s="22"/>
      <c r="NL16" s="22"/>
      <c r="NM16" s="22"/>
      <c r="NN16" s="22"/>
      <c r="NO16" s="22"/>
      <c r="NP16" s="22"/>
      <c r="NQ16" s="22"/>
      <c r="NR16" s="22"/>
      <c r="NS16" s="22"/>
      <c r="NT16" s="22"/>
      <c r="NU16" s="22"/>
      <c r="NV16" s="22"/>
      <c r="NW16" s="22"/>
      <c r="NX16" s="22"/>
      <c r="NY16" s="22"/>
      <c r="NZ16" s="22"/>
      <c r="OA16" s="22"/>
      <c r="OB16" s="22"/>
      <c r="OC16" s="22"/>
      <c r="OD16" s="22"/>
      <c r="OE16" s="22"/>
      <c r="OF16" s="22"/>
      <c r="OG16" s="22"/>
      <c r="OH16" s="22"/>
      <c r="OI16" s="22"/>
      <c r="OJ16" s="22"/>
      <c r="OK16" s="22"/>
      <c r="OL16" s="22"/>
      <c r="OM16" s="22"/>
      <c r="ON16" s="22"/>
      <c r="OO16" s="22"/>
      <c r="OP16" s="22"/>
      <c r="OQ16" s="22"/>
      <c r="OR16" s="22"/>
      <c r="OS16" s="22"/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22"/>
      <c r="PI16" s="22"/>
      <c r="PJ16" s="22"/>
      <c r="PK16" s="22"/>
      <c r="PL16" s="22"/>
      <c r="PM16" s="22"/>
      <c r="PN16" s="22"/>
      <c r="PO16" s="22"/>
      <c r="PP16" s="22"/>
      <c r="PQ16" s="22"/>
      <c r="PR16" s="22"/>
      <c r="PS16" s="22"/>
      <c r="PT16" s="22"/>
      <c r="PU16" s="22"/>
      <c r="PV16" s="22"/>
      <c r="PW16" s="22"/>
      <c r="PX16" s="22"/>
      <c r="PY16" s="22"/>
      <c r="PZ16" s="22"/>
      <c r="QA16" s="22"/>
      <c r="QB16" s="22"/>
      <c r="QC16" s="22"/>
      <c r="QD16" s="22"/>
      <c r="QE16" s="22"/>
      <c r="QF16" s="22"/>
      <c r="QG16" s="22"/>
      <c r="QH16" s="22"/>
      <c r="QI16" s="22"/>
      <c r="QJ16" s="22"/>
      <c r="QK16" s="22"/>
      <c r="QL16" s="22"/>
      <c r="QM16" s="22"/>
      <c r="QN16" s="22"/>
      <c r="QO16" s="22"/>
      <c r="QP16" s="22"/>
      <c r="QQ16" s="22"/>
      <c r="QR16" s="22"/>
      <c r="QS16" s="22"/>
      <c r="QT16" s="22"/>
      <c r="QU16" s="22"/>
      <c r="QV16" s="22"/>
      <c r="QW16" s="22"/>
      <c r="QX16" s="22"/>
      <c r="QY16" s="22"/>
      <c r="QZ16" s="22"/>
      <c r="RA16" s="22"/>
      <c r="RB16" s="22"/>
      <c r="RC16" s="22"/>
      <c r="RD16" s="22"/>
      <c r="RE16" s="22"/>
      <c r="RF16" s="22"/>
      <c r="RG16" s="22"/>
      <c r="RH16" s="22"/>
      <c r="RI16" s="22"/>
      <c r="RJ16" s="22"/>
      <c r="RK16" s="22"/>
      <c r="RL16" s="22"/>
      <c r="RM16" s="22"/>
      <c r="RN16" s="22"/>
      <c r="RO16" s="22"/>
      <c r="RP16" s="22"/>
      <c r="RQ16" s="22"/>
      <c r="RR16" s="22"/>
      <c r="RS16" s="22"/>
      <c r="RT16" s="22"/>
      <c r="RU16" s="22"/>
      <c r="RV16" s="22"/>
      <c r="RW16" s="22"/>
      <c r="RX16" s="22"/>
      <c r="RY16" s="22"/>
      <c r="RZ16" s="22"/>
      <c r="SA16" s="22"/>
      <c r="SB16" s="22"/>
      <c r="SC16" s="22"/>
      <c r="SD16" s="22"/>
      <c r="SE16" s="22"/>
      <c r="SF16" s="22"/>
      <c r="SG16" s="22"/>
      <c r="SH16" s="22"/>
      <c r="SI16" s="22"/>
      <c r="SJ16" s="22"/>
      <c r="SK16" s="22"/>
      <c r="SL16" s="22"/>
      <c r="SM16" s="22"/>
      <c r="SN16" s="22"/>
      <c r="SO16" s="22"/>
      <c r="SP16" s="22"/>
      <c r="SQ16" s="22"/>
      <c r="SR16" s="22"/>
      <c r="SS16" s="22"/>
      <c r="ST16" s="22"/>
      <c r="SU16" s="22"/>
      <c r="SV16" s="22"/>
      <c r="SW16" s="22"/>
      <c r="SX16" s="22"/>
      <c r="SY16" s="22"/>
      <c r="SZ16" s="22"/>
      <c r="TA16" s="22"/>
      <c r="TB16" s="22"/>
      <c r="TC16" s="22"/>
      <c r="TD16" s="22"/>
      <c r="TE16" s="22"/>
      <c r="TF16" s="22"/>
      <c r="TG16" s="22"/>
      <c r="TH16" s="22"/>
      <c r="TI16" s="22"/>
      <c r="TJ16" s="22"/>
      <c r="TK16" s="22"/>
      <c r="TL16" s="22"/>
      <c r="TM16" s="22"/>
      <c r="TN16" s="22"/>
      <c r="TO16" s="22"/>
      <c r="TP16" s="22"/>
      <c r="TQ16" s="22"/>
      <c r="TR16" s="22"/>
      <c r="TS16" s="22"/>
      <c r="TT16" s="22"/>
      <c r="TU16" s="22"/>
      <c r="TV16" s="22"/>
      <c r="TW16" s="22"/>
      <c r="TX16" s="22"/>
    </row>
    <row r="17" spans="1:544" s="23" customFormat="1" x14ac:dyDescent="0.2">
      <c r="A17" s="35" t="s">
        <v>18</v>
      </c>
      <c r="B17" s="46" t="s">
        <v>37</v>
      </c>
      <c r="C17" s="49" t="s">
        <v>38</v>
      </c>
      <c r="D17" s="48">
        <v>179</v>
      </c>
      <c r="E17" s="48">
        <v>0</v>
      </c>
      <c r="F17" s="48">
        <v>0</v>
      </c>
      <c r="G17" s="48">
        <v>399</v>
      </c>
      <c r="H17" s="48">
        <v>0</v>
      </c>
      <c r="I17" s="48">
        <v>0</v>
      </c>
      <c r="J17" s="48">
        <v>0</v>
      </c>
      <c r="K17" s="48">
        <v>0</v>
      </c>
      <c r="L17" s="48">
        <v>0</v>
      </c>
      <c r="M17" s="48">
        <v>179</v>
      </c>
      <c r="N17" s="48">
        <v>0</v>
      </c>
      <c r="O17" s="48"/>
      <c r="P17" s="48">
        <f t="shared" si="3"/>
        <v>757</v>
      </c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  <c r="IW17" s="22"/>
      <c r="IX17" s="22"/>
      <c r="IY17" s="22"/>
      <c r="IZ17" s="22"/>
      <c r="JA17" s="22"/>
      <c r="JB17" s="22"/>
      <c r="JC17" s="22"/>
      <c r="JD17" s="22"/>
      <c r="JE17" s="22"/>
      <c r="JF17" s="22"/>
      <c r="JG17" s="22"/>
      <c r="JH17" s="22"/>
      <c r="JI17" s="22"/>
      <c r="JJ17" s="22"/>
      <c r="JK17" s="22"/>
      <c r="JL17" s="22"/>
      <c r="JM17" s="22"/>
      <c r="JN17" s="22"/>
      <c r="JO17" s="22"/>
      <c r="JP17" s="22"/>
      <c r="JQ17" s="22"/>
      <c r="JR17" s="22"/>
      <c r="JS17" s="22"/>
      <c r="JT17" s="22"/>
      <c r="JU17" s="22"/>
      <c r="JV17" s="22"/>
      <c r="JW17" s="22"/>
      <c r="JX17" s="22"/>
      <c r="JY17" s="22"/>
      <c r="JZ17" s="22"/>
      <c r="KA17" s="22"/>
      <c r="KB17" s="22"/>
      <c r="KC17" s="22"/>
      <c r="KD17" s="22"/>
      <c r="KE17" s="22"/>
      <c r="KF17" s="22"/>
      <c r="KG17" s="22"/>
      <c r="KH17" s="22"/>
      <c r="KI17" s="22"/>
      <c r="KJ17" s="22"/>
      <c r="KK17" s="22"/>
      <c r="KL17" s="22"/>
      <c r="KM17" s="22"/>
      <c r="KN17" s="22"/>
      <c r="KO17" s="22"/>
      <c r="KP17" s="22"/>
      <c r="KQ17" s="22"/>
      <c r="KR17" s="22"/>
      <c r="KS17" s="22"/>
      <c r="KT17" s="22"/>
      <c r="KU17" s="22"/>
      <c r="KV17" s="22"/>
      <c r="KW17" s="22"/>
      <c r="KX17" s="22"/>
      <c r="KY17" s="22"/>
      <c r="KZ17" s="22"/>
      <c r="LA17" s="22"/>
      <c r="LB17" s="22"/>
      <c r="LC17" s="22"/>
      <c r="LD17" s="22"/>
      <c r="LE17" s="22"/>
      <c r="LF17" s="22"/>
      <c r="LG17" s="22"/>
      <c r="LH17" s="22"/>
      <c r="LI17" s="22"/>
      <c r="LJ17" s="22"/>
      <c r="LK17" s="22"/>
      <c r="LL17" s="22"/>
      <c r="LM17" s="22"/>
      <c r="LN17" s="22"/>
      <c r="LO17" s="22"/>
      <c r="LP17" s="22"/>
      <c r="LQ17" s="22"/>
      <c r="LR17" s="22"/>
      <c r="LS17" s="22"/>
      <c r="LT17" s="22"/>
      <c r="LU17" s="22"/>
      <c r="LV17" s="22"/>
      <c r="LW17" s="22"/>
      <c r="LX17" s="22"/>
      <c r="LY17" s="22"/>
      <c r="LZ17" s="22"/>
      <c r="MA17" s="22"/>
      <c r="MB17" s="22"/>
      <c r="MC17" s="22"/>
      <c r="MD17" s="22"/>
      <c r="ME17" s="22"/>
      <c r="MF17" s="22"/>
      <c r="MG17" s="22"/>
      <c r="MH17" s="22"/>
      <c r="MI17" s="22"/>
      <c r="MJ17" s="22"/>
      <c r="MK17" s="22"/>
      <c r="ML17" s="22"/>
      <c r="MM17" s="22"/>
      <c r="MN17" s="22"/>
      <c r="MO17" s="22"/>
      <c r="MP17" s="22"/>
      <c r="MQ17" s="22"/>
      <c r="MR17" s="22"/>
      <c r="MS17" s="22"/>
      <c r="MT17" s="22"/>
      <c r="MU17" s="22"/>
      <c r="MV17" s="22"/>
      <c r="MW17" s="22"/>
      <c r="MX17" s="22"/>
      <c r="MY17" s="22"/>
      <c r="MZ17" s="22"/>
      <c r="NA17" s="22"/>
      <c r="NB17" s="22"/>
      <c r="NC17" s="22"/>
      <c r="ND17" s="22"/>
      <c r="NE17" s="22"/>
      <c r="NF17" s="22"/>
      <c r="NG17" s="22"/>
      <c r="NH17" s="22"/>
      <c r="NI17" s="22"/>
      <c r="NJ17" s="22"/>
      <c r="NK17" s="22"/>
      <c r="NL17" s="22"/>
      <c r="NM17" s="22"/>
      <c r="NN17" s="22"/>
      <c r="NO17" s="22"/>
      <c r="NP17" s="22"/>
      <c r="NQ17" s="22"/>
      <c r="NR17" s="22"/>
      <c r="NS17" s="22"/>
      <c r="NT17" s="22"/>
      <c r="NU17" s="22"/>
      <c r="NV17" s="22"/>
      <c r="NW17" s="22"/>
      <c r="NX17" s="22"/>
      <c r="NY17" s="22"/>
      <c r="NZ17" s="22"/>
      <c r="OA17" s="22"/>
      <c r="OB17" s="22"/>
      <c r="OC17" s="22"/>
      <c r="OD17" s="22"/>
      <c r="OE17" s="22"/>
      <c r="OF17" s="22"/>
      <c r="OG17" s="22"/>
      <c r="OH17" s="22"/>
      <c r="OI17" s="22"/>
      <c r="OJ17" s="22"/>
      <c r="OK17" s="22"/>
      <c r="OL17" s="22"/>
      <c r="OM17" s="22"/>
      <c r="ON17" s="22"/>
      <c r="OO17" s="22"/>
      <c r="OP17" s="22"/>
      <c r="OQ17" s="22"/>
      <c r="OR17" s="22"/>
      <c r="OS17" s="22"/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22"/>
      <c r="PJ17" s="22"/>
      <c r="PK17" s="22"/>
      <c r="PL17" s="22"/>
      <c r="PM17" s="22"/>
      <c r="PN17" s="22"/>
      <c r="PO17" s="22"/>
      <c r="PP17" s="22"/>
      <c r="PQ17" s="22"/>
      <c r="PR17" s="22"/>
      <c r="PS17" s="22"/>
      <c r="PT17" s="22"/>
      <c r="PU17" s="22"/>
      <c r="PV17" s="22"/>
      <c r="PW17" s="22"/>
      <c r="PX17" s="22"/>
      <c r="PY17" s="22"/>
      <c r="PZ17" s="22"/>
      <c r="QA17" s="22"/>
      <c r="QB17" s="22"/>
      <c r="QC17" s="22"/>
      <c r="QD17" s="22"/>
      <c r="QE17" s="22"/>
      <c r="QF17" s="22"/>
      <c r="QG17" s="22"/>
      <c r="QH17" s="22"/>
      <c r="QI17" s="22"/>
      <c r="QJ17" s="22"/>
      <c r="QK17" s="22"/>
      <c r="QL17" s="22"/>
      <c r="QM17" s="22"/>
      <c r="QN17" s="22"/>
      <c r="QO17" s="22"/>
      <c r="QP17" s="22"/>
      <c r="QQ17" s="22"/>
      <c r="QR17" s="22"/>
      <c r="QS17" s="22"/>
      <c r="QT17" s="22"/>
      <c r="QU17" s="22"/>
      <c r="QV17" s="22"/>
      <c r="QW17" s="22"/>
      <c r="QX17" s="22"/>
      <c r="QY17" s="22"/>
      <c r="QZ17" s="22"/>
      <c r="RA17" s="22"/>
      <c r="RB17" s="22"/>
      <c r="RC17" s="22"/>
      <c r="RD17" s="22"/>
      <c r="RE17" s="22"/>
      <c r="RF17" s="22"/>
      <c r="RG17" s="22"/>
      <c r="RH17" s="22"/>
      <c r="RI17" s="22"/>
      <c r="RJ17" s="22"/>
      <c r="RK17" s="22"/>
      <c r="RL17" s="22"/>
      <c r="RM17" s="22"/>
      <c r="RN17" s="22"/>
      <c r="RO17" s="22"/>
      <c r="RP17" s="22"/>
      <c r="RQ17" s="22"/>
      <c r="RR17" s="22"/>
      <c r="RS17" s="22"/>
      <c r="RT17" s="22"/>
      <c r="RU17" s="22"/>
      <c r="RV17" s="22"/>
      <c r="RW17" s="22"/>
      <c r="RX17" s="22"/>
      <c r="RY17" s="22"/>
      <c r="RZ17" s="22"/>
      <c r="SA17" s="22"/>
      <c r="SB17" s="22"/>
      <c r="SC17" s="22"/>
      <c r="SD17" s="22"/>
      <c r="SE17" s="22"/>
      <c r="SF17" s="22"/>
      <c r="SG17" s="22"/>
      <c r="SH17" s="22"/>
      <c r="SI17" s="22"/>
      <c r="SJ17" s="22"/>
      <c r="SK17" s="22"/>
      <c r="SL17" s="22"/>
      <c r="SM17" s="22"/>
      <c r="SN17" s="22"/>
      <c r="SO17" s="22"/>
      <c r="SP17" s="22"/>
      <c r="SQ17" s="22"/>
      <c r="SR17" s="22"/>
      <c r="SS17" s="22"/>
      <c r="ST17" s="22"/>
      <c r="SU17" s="22"/>
      <c r="SV17" s="22"/>
      <c r="SW17" s="22"/>
      <c r="SX17" s="22"/>
      <c r="SY17" s="22"/>
      <c r="SZ17" s="22"/>
      <c r="TA17" s="22"/>
      <c r="TB17" s="22"/>
      <c r="TC17" s="22"/>
      <c r="TD17" s="22"/>
      <c r="TE17" s="22"/>
      <c r="TF17" s="22"/>
      <c r="TG17" s="22"/>
      <c r="TH17" s="22"/>
      <c r="TI17" s="22"/>
      <c r="TJ17" s="22"/>
      <c r="TK17" s="22"/>
      <c r="TL17" s="22"/>
      <c r="TM17" s="22"/>
      <c r="TN17" s="22"/>
      <c r="TO17" s="22"/>
      <c r="TP17" s="22"/>
      <c r="TQ17" s="22"/>
      <c r="TR17" s="22"/>
      <c r="TS17" s="22"/>
      <c r="TT17" s="22"/>
      <c r="TU17" s="22"/>
      <c r="TV17" s="22"/>
      <c r="TW17" s="22"/>
      <c r="TX17" s="22"/>
    </row>
    <row r="18" spans="1:544" s="23" customFormat="1" x14ac:dyDescent="0.2">
      <c r="A18" s="35" t="s">
        <v>18</v>
      </c>
      <c r="B18" s="46" t="s">
        <v>39</v>
      </c>
      <c r="C18" s="49" t="s">
        <v>40</v>
      </c>
      <c r="D18" s="48">
        <v>61739</v>
      </c>
      <c r="E18" s="48">
        <v>58978</v>
      </c>
      <c r="F18" s="48">
        <v>109969</v>
      </c>
      <c r="G18" s="48">
        <v>112342</v>
      </c>
      <c r="H18" s="48">
        <v>75451</v>
      </c>
      <c r="I18" s="48">
        <v>84320</v>
      </c>
      <c r="J18" s="48">
        <v>67475</v>
      </c>
      <c r="K18" s="48">
        <v>62746</v>
      </c>
      <c r="L18" s="48">
        <v>59225</v>
      </c>
      <c r="M18" s="48">
        <v>82838</v>
      </c>
      <c r="N18" s="48">
        <v>70914</v>
      </c>
      <c r="O18" s="48">
        <v>55511</v>
      </c>
      <c r="P18" s="48">
        <f t="shared" si="3"/>
        <v>901508</v>
      </c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  <c r="IW18" s="22"/>
      <c r="IX18" s="22"/>
      <c r="IY18" s="22"/>
      <c r="IZ18" s="22"/>
      <c r="JA18" s="22"/>
      <c r="JB18" s="22"/>
      <c r="JC18" s="22"/>
      <c r="JD18" s="22"/>
      <c r="JE18" s="22"/>
      <c r="JF18" s="22"/>
      <c r="JG18" s="22"/>
      <c r="JH18" s="22"/>
      <c r="JI18" s="22"/>
      <c r="JJ18" s="22"/>
      <c r="JK18" s="22"/>
      <c r="JL18" s="22"/>
      <c r="JM18" s="22"/>
      <c r="JN18" s="22"/>
      <c r="JO18" s="22"/>
      <c r="JP18" s="22"/>
      <c r="JQ18" s="22"/>
      <c r="JR18" s="22"/>
      <c r="JS18" s="22"/>
      <c r="JT18" s="22"/>
      <c r="JU18" s="22"/>
      <c r="JV18" s="22"/>
      <c r="JW18" s="22"/>
      <c r="JX18" s="22"/>
      <c r="JY18" s="22"/>
      <c r="JZ18" s="22"/>
      <c r="KA18" s="22"/>
      <c r="KB18" s="22"/>
      <c r="KC18" s="22"/>
      <c r="KD18" s="22"/>
      <c r="KE18" s="22"/>
      <c r="KF18" s="22"/>
      <c r="KG18" s="22"/>
      <c r="KH18" s="22"/>
      <c r="KI18" s="22"/>
      <c r="KJ18" s="22"/>
      <c r="KK18" s="22"/>
      <c r="KL18" s="22"/>
      <c r="KM18" s="22"/>
      <c r="KN18" s="22"/>
      <c r="KO18" s="22"/>
      <c r="KP18" s="22"/>
      <c r="KQ18" s="22"/>
      <c r="KR18" s="22"/>
      <c r="KS18" s="22"/>
      <c r="KT18" s="22"/>
      <c r="KU18" s="22"/>
      <c r="KV18" s="22"/>
      <c r="KW18" s="22"/>
      <c r="KX18" s="22"/>
      <c r="KY18" s="22"/>
      <c r="KZ18" s="22"/>
      <c r="LA18" s="22"/>
      <c r="LB18" s="22"/>
      <c r="LC18" s="22"/>
      <c r="LD18" s="22"/>
      <c r="LE18" s="22"/>
      <c r="LF18" s="22"/>
      <c r="LG18" s="22"/>
      <c r="LH18" s="22"/>
      <c r="LI18" s="22"/>
      <c r="LJ18" s="22"/>
      <c r="LK18" s="22"/>
      <c r="LL18" s="22"/>
      <c r="LM18" s="22"/>
      <c r="LN18" s="22"/>
      <c r="LO18" s="22"/>
      <c r="LP18" s="22"/>
      <c r="LQ18" s="22"/>
      <c r="LR18" s="22"/>
      <c r="LS18" s="22"/>
      <c r="LT18" s="22"/>
      <c r="LU18" s="22"/>
      <c r="LV18" s="22"/>
      <c r="LW18" s="22"/>
      <c r="LX18" s="22"/>
      <c r="LY18" s="22"/>
      <c r="LZ18" s="22"/>
      <c r="MA18" s="22"/>
      <c r="MB18" s="22"/>
      <c r="MC18" s="22"/>
      <c r="MD18" s="22"/>
      <c r="ME18" s="22"/>
      <c r="MF18" s="22"/>
      <c r="MG18" s="22"/>
      <c r="MH18" s="22"/>
      <c r="MI18" s="22"/>
      <c r="MJ18" s="22"/>
      <c r="MK18" s="22"/>
      <c r="ML18" s="22"/>
      <c r="MM18" s="22"/>
      <c r="MN18" s="22"/>
      <c r="MO18" s="22"/>
      <c r="MP18" s="22"/>
      <c r="MQ18" s="22"/>
      <c r="MR18" s="22"/>
      <c r="MS18" s="22"/>
      <c r="MT18" s="22"/>
      <c r="MU18" s="22"/>
      <c r="MV18" s="22"/>
      <c r="MW18" s="22"/>
      <c r="MX18" s="22"/>
      <c r="MY18" s="22"/>
      <c r="MZ18" s="22"/>
      <c r="NA18" s="22"/>
      <c r="NB18" s="22"/>
      <c r="NC18" s="22"/>
      <c r="ND18" s="22"/>
      <c r="NE18" s="22"/>
      <c r="NF18" s="22"/>
      <c r="NG18" s="22"/>
      <c r="NH18" s="22"/>
      <c r="NI18" s="22"/>
      <c r="NJ18" s="22"/>
      <c r="NK18" s="22"/>
      <c r="NL18" s="22"/>
      <c r="NM18" s="22"/>
      <c r="NN18" s="22"/>
      <c r="NO18" s="22"/>
      <c r="NP18" s="22"/>
      <c r="NQ18" s="22"/>
      <c r="NR18" s="22"/>
      <c r="NS18" s="22"/>
      <c r="NT18" s="22"/>
      <c r="NU18" s="22"/>
      <c r="NV18" s="22"/>
      <c r="NW18" s="22"/>
      <c r="NX18" s="22"/>
      <c r="NY18" s="22"/>
      <c r="NZ18" s="22"/>
      <c r="OA18" s="22"/>
      <c r="OB18" s="22"/>
      <c r="OC18" s="22"/>
      <c r="OD18" s="22"/>
      <c r="OE18" s="22"/>
      <c r="OF18" s="22"/>
      <c r="OG18" s="22"/>
      <c r="OH18" s="22"/>
      <c r="OI18" s="22"/>
      <c r="OJ18" s="22"/>
      <c r="OK18" s="22"/>
      <c r="OL18" s="22"/>
      <c r="OM18" s="22"/>
      <c r="ON18" s="22"/>
      <c r="OO18" s="22"/>
      <c r="OP18" s="22"/>
      <c r="OQ18" s="22"/>
      <c r="OR18" s="22"/>
      <c r="OS18" s="22"/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22"/>
      <c r="PI18" s="22"/>
      <c r="PJ18" s="22"/>
      <c r="PK18" s="22"/>
      <c r="PL18" s="22"/>
      <c r="PM18" s="22"/>
      <c r="PN18" s="22"/>
      <c r="PO18" s="22"/>
      <c r="PP18" s="22"/>
      <c r="PQ18" s="22"/>
      <c r="PR18" s="22"/>
      <c r="PS18" s="22"/>
      <c r="PT18" s="22"/>
      <c r="PU18" s="22"/>
      <c r="PV18" s="22"/>
      <c r="PW18" s="22"/>
      <c r="PX18" s="22"/>
      <c r="PY18" s="22"/>
      <c r="PZ18" s="22"/>
      <c r="QA18" s="22"/>
      <c r="QB18" s="22"/>
      <c r="QC18" s="22"/>
      <c r="QD18" s="22"/>
      <c r="QE18" s="22"/>
      <c r="QF18" s="22"/>
      <c r="QG18" s="22"/>
      <c r="QH18" s="22"/>
      <c r="QI18" s="22"/>
      <c r="QJ18" s="22"/>
      <c r="QK18" s="22"/>
      <c r="QL18" s="22"/>
      <c r="QM18" s="22"/>
      <c r="QN18" s="22"/>
      <c r="QO18" s="22"/>
      <c r="QP18" s="22"/>
      <c r="QQ18" s="22"/>
      <c r="QR18" s="22"/>
      <c r="QS18" s="22"/>
      <c r="QT18" s="22"/>
      <c r="QU18" s="22"/>
      <c r="QV18" s="22"/>
      <c r="QW18" s="22"/>
      <c r="QX18" s="22"/>
      <c r="QY18" s="22"/>
      <c r="QZ18" s="22"/>
      <c r="RA18" s="22"/>
      <c r="RB18" s="22"/>
      <c r="RC18" s="22"/>
      <c r="RD18" s="22"/>
      <c r="RE18" s="22"/>
      <c r="RF18" s="22"/>
      <c r="RG18" s="22"/>
      <c r="RH18" s="22"/>
      <c r="RI18" s="22"/>
      <c r="RJ18" s="22"/>
      <c r="RK18" s="22"/>
      <c r="RL18" s="22"/>
      <c r="RM18" s="22"/>
      <c r="RN18" s="22"/>
      <c r="RO18" s="22"/>
      <c r="RP18" s="22"/>
      <c r="RQ18" s="22"/>
      <c r="RR18" s="22"/>
      <c r="RS18" s="22"/>
      <c r="RT18" s="22"/>
      <c r="RU18" s="22"/>
      <c r="RV18" s="22"/>
      <c r="RW18" s="22"/>
      <c r="RX18" s="22"/>
      <c r="RY18" s="22"/>
      <c r="RZ18" s="22"/>
      <c r="SA18" s="22"/>
      <c r="SB18" s="22"/>
      <c r="SC18" s="22"/>
      <c r="SD18" s="22"/>
      <c r="SE18" s="22"/>
      <c r="SF18" s="22"/>
      <c r="SG18" s="22"/>
      <c r="SH18" s="22"/>
      <c r="SI18" s="22"/>
      <c r="SJ18" s="22"/>
      <c r="SK18" s="22"/>
      <c r="SL18" s="22"/>
      <c r="SM18" s="22"/>
      <c r="SN18" s="22"/>
      <c r="SO18" s="22"/>
      <c r="SP18" s="22"/>
      <c r="SQ18" s="22"/>
      <c r="SR18" s="22"/>
      <c r="SS18" s="22"/>
      <c r="ST18" s="22"/>
      <c r="SU18" s="22"/>
      <c r="SV18" s="22"/>
      <c r="SW18" s="22"/>
      <c r="SX18" s="22"/>
      <c r="SY18" s="22"/>
      <c r="SZ18" s="22"/>
      <c r="TA18" s="22"/>
      <c r="TB18" s="22"/>
      <c r="TC18" s="22"/>
      <c r="TD18" s="22"/>
      <c r="TE18" s="22"/>
      <c r="TF18" s="22"/>
      <c r="TG18" s="22"/>
      <c r="TH18" s="22"/>
      <c r="TI18" s="22"/>
      <c r="TJ18" s="22"/>
      <c r="TK18" s="22"/>
      <c r="TL18" s="22"/>
      <c r="TM18" s="22"/>
      <c r="TN18" s="22"/>
      <c r="TO18" s="22"/>
      <c r="TP18" s="22"/>
      <c r="TQ18" s="22"/>
      <c r="TR18" s="22"/>
      <c r="TS18" s="22"/>
      <c r="TT18" s="22"/>
      <c r="TU18" s="22"/>
      <c r="TV18" s="22"/>
      <c r="TW18" s="22"/>
      <c r="TX18" s="22"/>
    </row>
    <row r="19" spans="1:544" s="76" customFormat="1" ht="31.5" customHeight="1" x14ac:dyDescent="0.25">
      <c r="A19" s="36"/>
      <c r="B19" s="50"/>
      <c r="C19" s="51" t="s">
        <v>41</v>
      </c>
      <c r="D19" s="52">
        <f t="shared" ref="D19:O19" si="8">SUM(D20)</f>
        <v>207990</v>
      </c>
      <c r="E19" s="52">
        <f t="shared" si="8"/>
        <v>90360</v>
      </c>
      <c r="F19" s="52">
        <f t="shared" si="8"/>
        <v>116413</v>
      </c>
      <c r="G19" s="52">
        <f t="shared" si="8"/>
        <v>141253</v>
      </c>
      <c r="H19" s="52">
        <f t="shared" si="8"/>
        <v>170284</v>
      </c>
      <c r="I19" s="52">
        <f t="shared" si="8"/>
        <v>107729</v>
      </c>
      <c r="J19" s="52">
        <f t="shared" si="8"/>
        <v>62272</v>
      </c>
      <c r="K19" s="52">
        <f t="shared" si="8"/>
        <v>102551</v>
      </c>
      <c r="L19" s="52">
        <f t="shared" si="8"/>
        <v>42793</v>
      </c>
      <c r="M19" s="52">
        <f t="shared" si="8"/>
        <v>66456</v>
      </c>
      <c r="N19" s="52">
        <f t="shared" si="8"/>
        <v>79141</v>
      </c>
      <c r="O19" s="52">
        <f t="shared" si="8"/>
        <v>39216</v>
      </c>
      <c r="P19" s="52">
        <f t="shared" si="3"/>
        <v>1226458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  <c r="IW19" s="75"/>
      <c r="IX19" s="75"/>
      <c r="IY19" s="75"/>
      <c r="IZ19" s="75"/>
      <c r="JA19" s="75"/>
      <c r="JB19" s="75"/>
      <c r="JC19" s="75"/>
      <c r="JD19" s="75"/>
      <c r="JE19" s="75"/>
      <c r="JF19" s="75"/>
      <c r="JG19" s="75"/>
      <c r="JH19" s="75"/>
      <c r="JI19" s="75"/>
      <c r="JJ19" s="75"/>
      <c r="JK19" s="75"/>
      <c r="JL19" s="75"/>
      <c r="JM19" s="75"/>
      <c r="JN19" s="75"/>
      <c r="JO19" s="75"/>
      <c r="JP19" s="75"/>
      <c r="JQ19" s="75"/>
      <c r="JR19" s="75"/>
      <c r="JS19" s="75"/>
      <c r="JT19" s="75"/>
      <c r="JU19" s="75"/>
      <c r="JV19" s="75"/>
      <c r="JW19" s="75"/>
      <c r="JX19" s="75"/>
      <c r="JY19" s="75"/>
      <c r="JZ19" s="75"/>
      <c r="KA19" s="75"/>
      <c r="KB19" s="75"/>
      <c r="KC19" s="75"/>
      <c r="KD19" s="75"/>
      <c r="KE19" s="75"/>
      <c r="KF19" s="75"/>
      <c r="KG19" s="75"/>
      <c r="KH19" s="75"/>
      <c r="KI19" s="75"/>
      <c r="KJ19" s="75"/>
      <c r="KK19" s="75"/>
      <c r="KL19" s="75"/>
      <c r="KM19" s="75"/>
      <c r="KN19" s="75"/>
      <c r="KO19" s="75"/>
      <c r="KP19" s="75"/>
      <c r="KQ19" s="75"/>
      <c r="KR19" s="75"/>
      <c r="KS19" s="75"/>
      <c r="KT19" s="75"/>
      <c r="KU19" s="75"/>
      <c r="KV19" s="75"/>
      <c r="KW19" s="75"/>
      <c r="KX19" s="75"/>
      <c r="KY19" s="75"/>
      <c r="KZ19" s="75"/>
      <c r="LA19" s="75"/>
      <c r="LB19" s="75"/>
      <c r="LC19" s="75"/>
      <c r="LD19" s="75"/>
      <c r="LE19" s="75"/>
      <c r="LF19" s="75"/>
      <c r="LG19" s="75"/>
      <c r="LH19" s="75"/>
      <c r="LI19" s="75"/>
      <c r="LJ19" s="75"/>
      <c r="LK19" s="75"/>
      <c r="LL19" s="75"/>
      <c r="LM19" s="75"/>
      <c r="LN19" s="75"/>
      <c r="LO19" s="75"/>
      <c r="LP19" s="75"/>
      <c r="LQ19" s="75"/>
      <c r="LR19" s="75"/>
      <c r="LS19" s="75"/>
      <c r="LT19" s="75"/>
      <c r="LU19" s="75"/>
      <c r="LV19" s="75"/>
      <c r="LW19" s="75"/>
      <c r="LX19" s="75"/>
      <c r="LY19" s="75"/>
      <c r="LZ19" s="75"/>
      <c r="MA19" s="75"/>
      <c r="MB19" s="75"/>
      <c r="MC19" s="75"/>
      <c r="MD19" s="75"/>
      <c r="ME19" s="75"/>
      <c r="MF19" s="75"/>
      <c r="MG19" s="75"/>
      <c r="MH19" s="75"/>
      <c r="MI19" s="75"/>
      <c r="MJ19" s="75"/>
      <c r="MK19" s="75"/>
      <c r="ML19" s="75"/>
      <c r="MM19" s="75"/>
      <c r="MN19" s="75"/>
      <c r="MO19" s="75"/>
      <c r="MP19" s="75"/>
      <c r="MQ19" s="75"/>
      <c r="MR19" s="75"/>
      <c r="MS19" s="75"/>
      <c r="MT19" s="75"/>
      <c r="MU19" s="75"/>
      <c r="MV19" s="75"/>
      <c r="MW19" s="75"/>
      <c r="MX19" s="75"/>
      <c r="MY19" s="75"/>
      <c r="MZ19" s="75"/>
      <c r="NA19" s="75"/>
      <c r="NB19" s="75"/>
      <c r="NC19" s="75"/>
      <c r="ND19" s="75"/>
      <c r="NE19" s="75"/>
      <c r="NF19" s="75"/>
      <c r="NG19" s="75"/>
      <c r="NH19" s="75"/>
      <c r="NI19" s="75"/>
      <c r="NJ19" s="75"/>
      <c r="NK19" s="75"/>
      <c r="NL19" s="75"/>
      <c r="NM19" s="75"/>
      <c r="NN19" s="75"/>
      <c r="NO19" s="75"/>
      <c r="NP19" s="75"/>
      <c r="NQ19" s="75"/>
      <c r="NR19" s="75"/>
      <c r="NS19" s="75"/>
      <c r="NT19" s="75"/>
      <c r="NU19" s="75"/>
      <c r="NV19" s="75"/>
      <c r="NW19" s="75"/>
      <c r="NX19" s="75"/>
      <c r="NY19" s="75"/>
      <c r="NZ19" s="75"/>
      <c r="OA19" s="75"/>
      <c r="OB19" s="75"/>
      <c r="OC19" s="75"/>
      <c r="OD19" s="75"/>
      <c r="OE19" s="75"/>
      <c r="OF19" s="75"/>
      <c r="OG19" s="75"/>
      <c r="OH19" s="75"/>
      <c r="OI19" s="75"/>
      <c r="OJ19" s="75"/>
      <c r="OK19" s="75"/>
      <c r="OL19" s="75"/>
      <c r="OM19" s="75"/>
      <c r="ON19" s="75"/>
      <c r="OO19" s="75"/>
      <c r="OP19" s="75"/>
      <c r="OQ19" s="75"/>
      <c r="OR19" s="75"/>
      <c r="OS19" s="75"/>
      <c r="OT19" s="75"/>
      <c r="OU19" s="75"/>
      <c r="OV19" s="75"/>
      <c r="OW19" s="75"/>
      <c r="OX19" s="75"/>
      <c r="OY19" s="75"/>
      <c r="OZ19" s="75"/>
      <c r="PA19" s="75"/>
      <c r="PB19" s="75"/>
      <c r="PC19" s="75"/>
      <c r="PD19" s="75"/>
      <c r="PE19" s="75"/>
      <c r="PF19" s="75"/>
      <c r="PG19" s="75"/>
      <c r="PH19" s="75"/>
      <c r="PI19" s="75"/>
      <c r="PJ19" s="75"/>
      <c r="PK19" s="75"/>
      <c r="PL19" s="75"/>
      <c r="PM19" s="75"/>
      <c r="PN19" s="75"/>
      <c r="PO19" s="75"/>
      <c r="PP19" s="75"/>
      <c r="PQ19" s="75"/>
      <c r="PR19" s="75"/>
      <c r="PS19" s="75"/>
      <c r="PT19" s="75"/>
      <c r="PU19" s="75"/>
      <c r="PV19" s="75"/>
      <c r="PW19" s="75"/>
      <c r="PX19" s="75"/>
      <c r="PY19" s="75"/>
      <c r="PZ19" s="75"/>
      <c r="QA19" s="75"/>
      <c r="QB19" s="75"/>
      <c r="QC19" s="75"/>
      <c r="QD19" s="75"/>
      <c r="QE19" s="75"/>
      <c r="QF19" s="75"/>
      <c r="QG19" s="75"/>
      <c r="QH19" s="75"/>
      <c r="QI19" s="75"/>
      <c r="QJ19" s="75"/>
      <c r="QK19" s="75"/>
      <c r="QL19" s="75"/>
      <c r="QM19" s="75"/>
      <c r="QN19" s="75"/>
      <c r="QO19" s="75"/>
      <c r="QP19" s="75"/>
      <c r="QQ19" s="75"/>
      <c r="QR19" s="75"/>
      <c r="QS19" s="75"/>
      <c r="QT19" s="75"/>
      <c r="QU19" s="75"/>
      <c r="QV19" s="75"/>
      <c r="QW19" s="75"/>
      <c r="QX19" s="75"/>
      <c r="QY19" s="75"/>
      <c r="QZ19" s="75"/>
      <c r="RA19" s="75"/>
      <c r="RB19" s="75"/>
      <c r="RC19" s="75"/>
      <c r="RD19" s="75"/>
      <c r="RE19" s="75"/>
      <c r="RF19" s="75"/>
      <c r="RG19" s="75"/>
      <c r="RH19" s="75"/>
      <c r="RI19" s="75"/>
      <c r="RJ19" s="75"/>
      <c r="RK19" s="75"/>
      <c r="RL19" s="75"/>
      <c r="RM19" s="75"/>
      <c r="RN19" s="75"/>
      <c r="RO19" s="75"/>
      <c r="RP19" s="75"/>
      <c r="RQ19" s="75"/>
      <c r="RR19" s="75"/>
      <c r="RS19" s="75"/>
      <c r="RT19" s="75"/>
      <c r="RU19" s="75"/>
      <c r="RV19" s="75"/>
      <c r="RW19" s="75"/>
      <c r="RX19" s="75"/>
      <c r="RY19" s="75"/>
      <c r="RZ19" s="75"/>
      <c r="SA19" s="75"/>
      <c r="SB19" s="75"/>
      <c r="SC19" s="75"/>
      <c r="SD19" s="75"/>
      <c r="SE19" s="75"/>
      <c r="SF19" s="75"/>
      <c r="SG19" s="75"/>
      <c r="SH19" s="75"/>
      <c r="SI19" s="75"/>
      <c r="SJ19" s="75"/>
      <c r="SK19" s="75"/>
      <c r="SL19" s="75"/>
      <c r="SM19" s="75"/>
      <c r="SN19" s="75"/>
      <c r="SO19" s="75"/>
      <c r="SP19" s="75"/>
      <c r="SQ19" s="75"/>
      <c r="SR19" s="75"/>
      <c r="SS19" s="75"/>
      <c r="ST19" s="75"/>
      <c r="SU19" s="75"/>
      <c r="SV19" s="75"/>
      <c r="SW19" s="75"/>
      <c r="SX19" s="75"/>
      <c r="SY19" s="75"/>
      <c r="SZ19" s="75"/>
      <c r="TA19" s="75"/>
      <c r="TB19" s="75"/>
      <c r="TC19" s="75"/>
      <c r="TD19" s="75"/>
      <c r="TE19" s="75"/>
      <c r="TF19" s="75"/>
      <c r="TG19" s="75"/>
      <c r="TH19" s="75"/>
      <c r="TI19" s="75"/>
      <c r="TJ19" s="75"/>
      <c r="TK19" s="75"/>
      <c r="TL19" s="75"/>
      <c r="TM19" s="75"/>
      <c r="TN19" s="75"/>
      <c r="TO19" s="75"/>
      <c r="TP19" s="75"/>
      <c r="TQ19" s="75"/>
      <c r="TR19" s="75"/>
      <c r="TS19" s="75"/>
      <c r="TT19" s="75"/>
      <c r="TU19" s="75"/>
      <c r="TV19" s="75"/>
      <c r="TW19" s="75"/>
      <c r="TX19" s="75"/>
    </row>
    <row r="20" spans="1:544" s="23" customFormat="1" x14ac:dyDescent="0.2">
      <c r="A20" s="35" t="s">
        <v>18</v>
      </c>
      <c r="B20" s="46">
        <v>1910002</v>
      </c>
      <c r="C20" s="49" t="s">
        <v>42</v>
      </c>
      <c r="D20" s="48">
        <v>207990</v>
      </c>
      <c r="E20" s="48">
        <v>90360</v>
      </c>
      <c r="F20" s="48">
        <v>116413</v>
      </c>
      <c r="G20" s="48">
        <v>141253</v>
      </c>
      <c r="H20" s="48">
        <v>170284</v>
      </c>
      <c r="I20" s="48">
        <v>107729</v>
      </c>
      <c r="J20" s="48">
        <v>62272</v>
      </c>
      <c r="K20" s="48">
        <v>102551</v>
      </c>
      <c r="L20" s="48">
        <v>42793</v>
      </c>
      <c r="M20" s="48">
        <v>66456</v>
      </c>
      <c r="N20" s="48">
        <v>79141</v>
      </c>
      <c r="O20" s="48">
        <v>39216</v>
      </c>
      <c r="P20" s="48">
        <f t="shared" si="3"/>
        <v>1226458</v>
      </c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22"/>
      <c r="JA20" s="22"/>
      <c r="JB20" s="22"/>
      <c r="JC20" s="22"/>
      <c r="JD20" s="22"/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22"/>
      <c r="LR20" s="22"/>
      <c r="LS20" s="22"/>
      <c r="LT20" s="22"/>
      <c r="LU20" s="22"/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22"/>
      <c r="OP20" s="22"/>
      <c r="OQ20" s="22"/>
      <c r="OR20" s="22"/>
      <c r="OS20" s="22"/>
      <c r="OT20" s="22"/>
      <c r="OU20" s="22"/>
      <c r="OV20" s="22"/>
      <c r="OW20" s="22"/>
      <c r="OX20" s="22"/>
      <c r="OY20" s="22"/>
      <c r="OZ20" s="22"/>
      <c r="PA20" s="22"/>
      <c r="PB20" s="22"/>
      <c r="PC20" s="22"/>
      <c r="PD20" s="22"/>
      <c r="PE20" s="22"/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</row>
    <row r="21" spans="1:544" s="13" customFormat="1" ht="12.75" x14ac:dyDescent="0.25">
      <c r="A21" s="33"/>
      <c r="B21" s="40"/>
      <c r="C21" s="41" t="s">
        <v>43</v>
      </c>
      <c r="D21" s="42">
        <f t="shared" ref="D21:O21" si="9">SUM(D22+D36+D38)</f>
        <v>531530110</v>
      </c>
      <c r="E21" s="42">
        <f t="shared" si="9"/>
        <v>338403996</v>
      </c>
      <c r="F21" s="42">
        <f t="shared" si="9"/>
        <v>407577378</v>
      </c>
      <c r="G21" s="42">
        <f t="shared" si="9"/>
        <v>199003991</v>
      </c>
      <c r="H21" s="42">
        <f t="shared" si="9"/>
        <v>227945128</v>
      </c>
      <c r="I21" s="42">
        <f t="shared" si="9"/>
        <v>200018133.5</v>
      </c>
      <c r="J21" s="42">
        <f t="shared" si="9"/>
        <v>174084562</v>
      </c>
      <c r="K21" s="42">
        <f t="shared" si="9"/>
        <v>242222629</v>
      </c>
      <c r="L21" s="42">
        <f t="shared" si="9"/>
        <v>174142647</v>
      </c>
      <c r="M21" s="42">
        <f t="shared" si="9"/>
        <v>185974326</v>
      </c>
      <c r="N21" s="42">
        <f t="shared" si="9"/>
        <v>170566554.15000001</v>
      </c>
      <c r="O21" s="42">
        <f t="shared" si="9"/>
        <v>226768301</v>
      </c>
      <c r="P21" s="42">
        <f>SUM(D21:O21)</f>
        <v>3078237755.6500001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</row>
    <row r="22" spans="1:544" s="15" customFormat="1" ht="12.75" x14ac:dyDescent="0.2">
      <c r="A22" s="34"/>
      <c r="B22" s="43"/>
      <c r="C22" s="44" t="s">
        <v>44</v>
      </c>
      <c r="D22" s="45">
        <f t="shared" ref="D22:O22" si="10">SUM(D23:D35)</f>
        <v>522474371</v>
      </c>
      <c r="E22" s="45">
        <f t="shared" si="10"/>
        <v>332737073</v>
      </c>
      <c r="F22" s="45">
        <f t="shared" si="10"/>
        <v>399616101</v>
      </c>
      <c r="G22" s="45">
        <f t="shared" si="10"/>
        <v>195540638</v>
      </c>
      <c r="H22" s="45">
        <f t="shared" si="10"/>
        <v>223073408</v>
      </c>
      <c r="I22" s="45">
        <f t="shared" si="10"/>
        <v>194943221.5</v>
      </c>
      <c r="J22" s="45">
        <f t="shared" si="10"/>
        <v>168860958</v>
      </c>
      <c r="K22" s="45">
        <f t="shared" si="10"/>
        <v>237632627</v>
      </c>
      <c r="L22" s="45">
        <f t="shared" si="10"/>
        <v>169584558</v>
      </c>
      <c r="M22" s="45">
        <f t="shared" si="10"/>
        <v>177967135</v>
      </c>
      <c r="N22" s="45">
        <f t="shared" si="10"/>
        <v>162358337.15000001</v>
      </c>
      <c r="O22" s="45">
        <f t="shared" si="10"/>
        <v>216766240</v>
      </c>
      <c r="P22" s="45">
        <f t="shared" si="3"/>
        <v>3001554667.6500001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</row>
    <row r="23" spans="1:544" s="23" customFormat="1" x14ac:dyDescent="0.2">
      <c r="A23" s="35" t="s">
        <v>18</v>
      </c>
      <c r="B23" s="46" t="s">
        <v>45</v>
      </c>
      <c r="C23" s="47" t="s">
        <v>46</v>
      </c>
      <c r="D23" s="48">
        <v>1630683</v>
      </c>
      <c r="E23" s="48">
        <v>5296229</v>
      </c>
      <c r="F23" s="48">
        <v>2372232</v>
      </c>
      <c r="G23" s="48">
        <v>939151</v>
      </c>
      <c r="H23" s="48">
        <v>7814778</v>
      </c>
      <c r="I23" s="48">
        <v>2302853</v>
      </c>
      <c r="J23" s="48">
        <v>2299464</v>
      </c>
      <c r="K23" s="48">
        <v>1920389</v>
      </c>
      <c r="L23" s="48">
        <v>2735263</v>
      </c>
      <c r="M23" s="48">
        <v>3699764</v>
      </c>
      <c r="N23" s="48">
        <v>1701417</v>
      </c>
      <c r="O23" s="48">
        <v>14951683</v>
      </c>
      <c r="P23" s="48">
        <f t="shared" si="3"/>
        <v>47663906</v>
      </c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22"/>
      <c r="JA23" s="22"/>
      <c r="JB23" s="22"/>
      <c r="JC23" s="22"/>
      <c r="JD23" s="22"/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22"/>
      <c r="LR23" s="22"/>
      <c r="LS23" s="22"/>
      <c r="LT23" s="22"/>
      <c r="LU23" s="22"/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22"/>
      <c r="OP23" s="22"/>
      <c r="OQ23" s="22"/>
      <c r="OR23" s="22"/>
      <c r="OS23" s="22"/>
      <c r="OT23" s="22"/>
      <c r="OU23" s="22"/>
      <c r="OV23" s="22"/>
      <c r="OW23" s="22"/>
      <c r="OX23" s="22"/>
      <c r="OY23" s="22"/>
      <c r="OZ23" s="22"/>
      <c r="PA23" s="22"/>
      <c r="PB23" s="22"/>
      <c r="PC23" s="22"/>
      <c r="PD23" s="22"/>
      <c r="PE23" s="22"/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  <c r="TR23" s="22"/>
      <c r="TS23" s="22"/>
      <c r="TT23" s="22"/>
      <c r="TU23" s="22"/>
      <c r="TV23" s="22"/>
      <c r="TW23" s="22"/>
      <c r="TX23" s="22"/>
    </row>
    <row r="24" spans="1:544" s="23" customFormat="1" x14ac:dyDescent="0.2">
      <c r="A24" s="35" t="s">
        <v>18</v>
      </c>
      <c r="B24" s="46" t="s">
        <v>47</v>
      </c>
      <c r="C24" s="47" t="s">
        <v>48</v>
      </c>
      <c r="D24" s="48">
        <v>12797861</v>
      </c>
      <c r="E24" s="48">
        <v>13284688</v>
      </c>
      <c r="F24" s="48">
        <v>14050524</v>
      </c>
      <c r="G24" s="48">
        <v>10384511</v>
      </c>
      <c r="H24" s="48">
        <v>12495667</v>
      </c>
      <c r="I24" s="48">
        <v>12476690</v>
      </c>
      <c r="J24" s="48">
        <v>10877109</v>
      </c>
      <c r="K24" s="48">
        <v>12839327</v>
      </c>
      <c r="L24" s="48">
        <v>10788000</v>
      </c>
      <c r="M24" s="48">
        <v>11081922</v>
      </c>
      <c r="N24" s="48">
        <v>9826333</v>
      </c>
      <c r="O24" s="48">
        <v>8950004</v>
      </c>
      <c r="P24" s="48">
        <f t="shared" si="3"/>
        <v>139852636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22"/>
      <c r="JA24" s="22"/>
      <c r="JB24" s="22"/>
      <c r="JC24" s="22"/>
      <c r="JD24" s="22"/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22"/>
      <c r="LR24" s="22"/>
      <c r="LS24" s="22"/>
      <c r="LT24" s="22"/>
      <c r="LU24" s="22"/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22"/>
      <c r="OP24" s="22"/>
      <c r="OQ24" s="22"/>
      <c r="OR24" s="22"/>
      <c r="OS24" s="22"/>
      <c r="OT24" s="22"/>
      <c r="OU24" s="22"/>
      <c r="OV24" s="22"/>
      <c r="OW24" s="22"/>
      <c r="OX24" s="22"/>
      <c r="OY24" s="22"/>
      <c r="OZ24" s="22"/>
      <c r="PA24" s="22"/>
      <c r="PB24" s="22"/>
      <c r="PC24" s="22"/>
      <c r="PD24" s="22"/>
      <c r="PE24" s="22"/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</row>
    <row r="25" spans="1:544" s="23" customFormat="1" x14ac:dyDescent="0.2">
      <c r="A25" s="35" t="s">
        <v>18</v>
      </c>
      <c r="B25" s="46" t="s">
        <v>49</v>
      </c>
      <c r="C25" s="47" t="s">
        <v>50</v>
      </c>
      <c r="D25" s="48">
        <v>32209350</v>
      </c>
      <c r="E25" s="48">
        <v>31311820</v>
      </c>
      <c r="F25" s="48">
        <v>35473015</v>
      </c>
      <c r="G25" s="48">
        <v>25576854</v>
      </c>
      <c r="H25" s="48">
        <v>32159526</v>
      </c>
      <c r="I25" s="48">
        <v>38939876</v>
      </c>
      <c r="J25" s="48">
        <v>29045858</v>
      </c>
      <c r="K25" s="48">
        <v>39396121</v>
      </c>
      <c r="L25" s="48">
        <v>36335946</v>
      </c>
      <c r="M25" s="48">
        <v>37414381</v>
      </c>
      <c r="N25" s="48">
        <v>38294946</v>
      </c>
      <c r="O25" s="48">
        <v>30412494</v>
      </c>
      <c r="P25" s="48">
        <f t="shared" si="3"/>
        <v>406570187</v>
      </c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22"/>
      <c r="JA25" s="22"/>
      <c r="JB25" s="22"/>
      <c r="JC25" s="22"/>
      <c r="JD25" s="22"/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22"/>
      <c r="LR25" s="22"/>
      <c r="LS25" s="22"/>
      <c r="LT25" s="22"/>
      <c r="LU25" s="22"/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22"/>
      <c r="OP25" s="22"/>
      <c r="OQ25" s="22"/>
      <c r="OR25" s="22"/>
      <c r="OS25" s="22"/>
      <c r="OT25" s="22"/>
      <c r="OU25" s="22"/>
      <c r="OV25" s="22"/>
      <c r="OW25" s="22"/>
      <c r="OX25" s="22"/>
      <c r="OY25" s="22"/>
      <c r="OZ25" s="22"/>
      <c r="PA25" s="22"/>
      <c r="PB25" s="22"/>
      <c r="PC25" s="22"/>
      <c r="PD25" s="22"/>
      <c r="PE25" s="22"/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</row>
    <row r="26" spans="1:544" s="23" customFormat="1" x14ac:dyDescent="0.2">
      <c r="A26" s="35" t="s">
        <v>18</v>
      </c>
      <c r="B26" s="46" t="s">
        <v>51</v>
      </c>
      <c r="C26" s="47" t="s">
        <v>52</v>
      </c>
      <c r="D26" s="48">
        <v>822882</v>
      </c>
      <c r="E26" s="48">
        <v>671696</v>
      </c>
      <c r="F26" s="48">
        <v>1035001</v>
      </c>
      <c r="G26" s="48">
        <v>342101</v>
      </c>
      <c r="H26" s="48">
        <v>782861</v>
      </c>
      <c r="I26" s="48">
        <v>929967</v>
      </c>
      <c r="J26" s="48">
        <v>483583</v>
      </c>
      <c r="K26" s="48">
        <v>1089254</v>
      </c>
      <c r="L26" s="48">
        <v>533461</v>
      </c>
      <c r="M26" s="48">
        <v>646345</v>
      </c>
      <c r="N26" s="48">
        <v>754090</v>
      </c>
      <c r="O26" s="48">
        <v>524779</v>
      </c>
      <c r="P26" s="48">
        <f t="shared" si="3"/>
        <v>8616020</v>
      </c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22"/>
      <c r="LR26" s="22"/>
      <c r="LS26" s="22"/>
      <c r="LT26" s="22"/>
      <c r="LU26" s="22"/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22"/>
      <c r="OP26" s="22"/>
      <c r="OQ26" s="22"/>
      <c r="OR26" s="22"/>
      <c r="OS26" s="22"/>
      <c r="OT26" s="22"/>
      <c r="OU26" s="22"/>
      <c r="OV26" s="22"/>
      <c r="OW26" s="22"/>
      <c r="OX26" s="22"/>
      <c r="OY26" s="22"/>
      <c r="OZ26" s="22"/>
      <c r="PA26" s="22"/>
      <c r="PB26" s="22"/>
      <c r="PC26" s="22"/>
      <c r="PD26" s="22"/>
      <c r="PE26" s="22"/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  <c r="TP26" s="22"/>
      <c r="TQ26" s="22"/>
      <c r="TR26" s="22"/>
      <c r="TS26" s="22"/>
      <c r="TT26" s="22"/>
      <c r="TU26" s="22"/>
      <c r="TV26" s="22"/>
      <c r="TW26" s="22"/>
      <c r="TX26" s="22"/>
    </row>
    <row r="27" spans="1:544" s="23" customFormat="1" x14ac:dyDescent="0.2">
      <c r="A27" s="35" t="s">
        <v>18</v>
      </c>
      <c r="B27" s="46" t="s">
        <v>53</v>
      </c>
      <c r="C27" s="47" t="s">
        <v>54</v>
      </c>
      <c r="D27" s="48">
        <v>595673</v>
      </c>
      <c r="E27" s="48">
        <v>1469913</v>
      </c>
      <c r="F27" s="48">
        <v>2659662</v>
      </c>
      <c r="G27" s="48">
        <v>573586</v>
      </c>
      <c r="H27" s="48">
        <v>947621</v>
      </c>
      <c r="I27" s="48">
        <v>2018322</v>
      </c>
      <c r="J27" s="48">
        <v>1630102</v>
      </c>
      <c r="K27" s="48">
        <v>1973266</v>
      </c>
      <c r="L27" s="48">
        <v>3462533</v>
      </c>
      <c r="M27" s="48">
        <v>6483355</v>
      </c>
      <c r="N27" s="48">
        <v>1260260</v>
      </c>
      <c r="O27" s="48">
        <v>113494</v>
      </c>
      <c r="P27" s="48">
        <f t="shared" si="3"/>
        <v>23187787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  <c r="TP27" s="22"/>
      <c r="TQ27" s="22"/>
      <c r="TR27" s="22"/>
      <c r="TS27" s="22"/>
      <c r="TT27" s="22"/>
      <c r="TU27" s="22"/>
      <c r="TV27" s="22"/>
      <c r="TW27" s="22"/>
      <c r="TX27" s="22"/>
    </row>
    <row r="28" spans="1:544" s="23" customFormat="1" x14ac:dyDescent="0.2">
      <c r="A28" s="35" t="s">
        <v>18</v>
      </c>
      <c r="B28" s="46" t="s">
        <v>55</v>
      </c>
      <c r="C28" s="47" t="s">
        <v>56</v>
      </c>
      <c r="D28" s="48">
        <v>196090</v>
      </c>
      <c r="E28" s="48">
        <v>213357</v>
      </c>
      <c r="F28" s="48">
        <v>238411</v>
      </c>
      <c r="G28" s="48">
        <v>227949</v>
      </c>
      <c r="H28" s="48">
        <v>241943</v>
      </c>
      <c r="I28" s="48">
        <v>223606</v>
      </c>
      <c r="J28" s="48">
        <v>205684</v>
      </c>
      <c r="K28" s="48">
        <v>251251</v>
      </c>
      <c r="L28" s="48">
        <v>228373</v>
      </c>
      <c r="M28" s="48">
        <v>219656</v>
      </c>
      <c r="N28" s="48">
        <v>246056</v>
      </c>
      <c r="O28" s="48">
        <v>202461</v>
      </c>
      <c r="P28" s="48">
        <f>SUM(D28:O28)</f>
        <v>2694837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</row>
    <row r="29" spans="1:544" s="22" customFormat="1" x14ac:dyDescent="0.2">
      <c r="A29" s="35" t="s">
        <v>18</v>
      </c>
      <c r="B29" s="46" t="s">
        <v>57</v>
      </c>
      <c r="C29" s="47" t="s">
        <v>58</v>
      </c>
      <c r="D29" s="48">
        <v>336569520</v>
      </c>
      <c r="E29" s="48">
        <v>182845350</v>
      </c>
      <c r="F29" s="48">
        <v>233433372</v>
      </c>
      <c r="G29" s="48">
        <v>120325582</v>
      </c>
      <c r="H29" s="48">
        <v>126068779</v>
      </c>
      <c r="I29" s="48">
        <v>115182018</v>
      </c>
      <c r="J29" s="48">
        <v>103886986</v>
      </c>
      <c r="K29" s="48">
        <v>102188138</v>
      </c>
      <c r="L29" s="48">
        <v>75700485</v>
      </c>
      <c r="M29" s="48">
        <v>94516529</v>
      </c>
      <c r="N29" s="48">
        <v>91111441</v>
      </c>
      <c r="O29" s="48">
        <v>135353361</v>
      </c>
      <c r="P29" s="48">
        <f t="shared" si="3"/>
        <v>1717181561</v>
      </c>
      <c r="R29" s="77"/>
    </row>
    <row r="30" spans="1:544" s="22" customFormat="1" x14ac:dyDescent="0.2">
      <c r="A30" s="35" t="s">
        <v>18</v>
      </c>
      <c r="B30" s="46" t="s">
        <v>59</v>
      </c>
      <c r="C30" s="47" t="s">
        <v>60</v>
      </c>
      <c r="D30" s="48">
        <v>561719</v>
      </c>
      <c r="E30" s="48">
        <v>701684</v>
      </c>
      <c r="F30" s="48">
        <v>1641738</v>
      </c>
      <c r="G30" s="48">
        <v>1095356</v>
      </c>
      <c r="H30" s="48">
        <v>1086933</v>
      </c>
      <c r="I30" s="48">
        <v>811040</v>
      </c>
      <c r="J30" s="48">
        <v>2692716</v>
      </c>
      <c r="K30" s="48">
        <v>1718940</v>
      </c>
      <c r="L30" s="48">
        <v>1360951</v>
      </c>
      <c r="M30" s="48">
        <v>3496085</v>
      </c>
      <c r="N30" s="48">
        <v>534796</v>
      </c>
      <c r="O30" s="48">
        <v>5013727</v>
      </c>
      <c r="P30" s="48">
        <f t="shared" si="3"/>
        <v>20715685</v>
      </c>
    </row>
    <row r="31" spans="1:544" s="23" customFormat="1" x14ac:dyDescent="0.2">
      <c r="A31" s="35" t="s">
        <v>18</v>
      </c>
      <c r="B31" s="46" t="s">
        <v>61</v>
      </c>
      <c r="C31" s="47" t="s">
        <v>62</v>
      </c>
      <c r="D31" s="48">
        <v>34804</v>
      </c>
      <c r="E31" s="48">
        <v>51870</v>
      </c>
      <c r="F31" s="48">
        <v>103740</v>
      </c>
      <c r="G31" s="48">
        <v>155610</v>
      </c>
      <c r="H31" s="48">
        <v>223041</v>
      </c>
      <c r="I31" s="48">
        <v>315770</v>
      </c>
      <c r="J31" s="48">
        <v>311220</v>
      </c>
      <c r="K31" s="48">
        <v>51870</v>
      </c>
      <c r="L31" s="48">
        <v>383405</v>
      </c>
      <c r="M31" s="48">
        <v>376110</v>
      </c>
      <c r="N31" s="48">
        <v>1901354</v>
      </c>
      <c r="O31" s="48">
        <v>1666276</v>
      </c>
      <c r="P31" s="48">
        <f t="shared" si="3"/>
        <v>5575070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2"/>
      <c r="KN31" s="22"/>
      <c r="KO31" s="22"/>
      <c r="KP31" s="22"/>
      <c r="KQ31" s="22"/>
      <c r="KR31" s="22"/>
      <c r="KS31" s="22"/>
      <c r="KT31" s="22"/>
      <c r="KU31" s="22"/>
      <c r="KV31" s="22"/>
      <c r="KW31" s="22"/>
      <c r="KX31" s="22"/>
      <c r="KY31" s="22"/>
      <c r="KZ31" s="22"/>
      <c r="LA31" s="22"/>
      <c r="LB31" s="22"/>
      <c r="LC31" s="22"/>
      <c r="LD31" s="22"/>
      <c r="LE31" s="22"/>
      <c r="LF31" s="22"/>
      <c r="LG31" s="22"/>
      <c r="LH31" s="22"/>
      <c r="LI31" s="22"/>
      <c r="LJ31" s="22"/>
      <c r="LK31" s="22"/>
      <c r="LL31" s="22"/>
      <c r="LM31" s="22"/>
      <c r="LN31" s="22"/>
      <c r="LO31" s="22"/>
      <c r="LP31" s="22"/>
      <c r="LQ31" s="22"/>
      <c r="LR31" s="22"/>
      <c r="LS31" s="22"/>
      <c r="LT31" s="22"/>
      <c r="LU31" s="22"/>
      <c r="LV31" s="22"/>
      <c r="LW31" s="22"/>
      <c r="LX31" s="22"/>
      <c r="LY31" s="22"/>
      <c r="LZ31" s="22"/>
      <c r="MA31" s="22"/>
      <c r="MB31" s="22"/>
      <c r="MC31" s="22"/>
      <c r="MD31" s="22"/>
      <c r="ME31" s="22"/>
      <c r="MF31" s="22"/>
      <c r="MG31" s="22"/>
      <c r="MH31" s="22"/>
      <c r="MI31" s="22"/>
      <c r="MJ31" s="22"/>
      <c r="MK31" s="22"/>
      <c r="ML31" s="22"/>
      <c r="MM31" s="22"/>
      <c r="MN31" s="22"/>
      <c r="MO31" s="22"/>
      <c r="MP31" s="22"/>
      <c r="MQ31" s="22"/>
      <c r="MR31" s="22"/>
      <c r="MS31" s="22"/>
      <c r="MT31" s="22"/>
      <c r="MU31" s="22"/>
      <c r="MV31" s="22"/>
      <c r="MW31" s="22"/>
      <c r="MX31" s="22"/>
      <c r="MY31" s="22"/>
      <c r="MZ31" s="22"/>
      <c r="NA31" s="22"/>
      <c r="NB31" s="22"/>
      <c r="NC31" s="22"/>
      <c r="ND31" s="22"/>
      <c r="NE31" s="22"/>
      <c r="NF31" s="22"/>
      <c r="NG31" s="22"/>
      <c r="NH31" s="22"/>
      <c r="NI31" s="22"/>
      <c r="NJ31" s="22"/>
      <c r="NK31" s="22"/>
      <c r="NL31" s="22"/>
      <c r="NM31" s="22"/>
      <c r="NN31" s="22"/>
      <c r="NO31" s="22"/>
      <c r="NP31" s="22"/>
      <c r="NQ31" s="22"/>
      <c r="NR31" s="22"/>
      <c r="NS31" s="22"/>
      <c r="NT31" s="22"/>
      <c r="NU31" s="22"/>
      <c r="NV31" s="22"/>
      <c r="NW31" s="22"/>
      <c r="NX31" s="22"/>
      <c r="NY31" s="22"/>
      <c r="NZ31" s="22"/>
      <c r="OA31" s="22"/>
      <c r="OB31" s="22"/>
      <c r="OC31" s="22"/>
      <c r="OD31" s="22"/>
      <c r="OE31" s="22"/>
      <c r="OF31" s="22"/>
      <c r="OG31" s="22"/>
      <c r="OH31" s="22"/>
      <c r="OI31" s="22"/>
      <c r="OJ31" s="22"/>
      <c r="OK31" s="22"/>
      <c r="OL31" s="22"/>
      <c r="OM31" s="22"/>
      <c r="ON31" s="22"/>
      <c r="OO31" s="22"/>
      <c r="OP31" s="22"/>
      <c r="OQ31" s="22"/>
      <c r="OR31" s="22"/>
      <c r="OS31" s="22"/>
      <c r="OT31" s="22"/>
      <c r="OU31" s="22"/>
      <c r="OV31" s="22"/>
      <c r="OW31" s="22"/>
      <c r="OX31" s="22"/>
      <c r="OY31" s="22"/>
      <c r="OZ31" s="22"/>
      <c r="PA31" s="22"/>
      <c r="PB31" s="22"/>
      <c r="PC31" s="22"/>
      <c r="PD31" s="22"/>
      <c r="PE31" s="22"/>
      <c r="PF31" s="22"/>
      <c r="PG31" s="22"/>
      <c r="PH31" s="22"/>
      <c r="PI31" s="22"/>
      <c r="PJ31" s="22"/>
      <c r="PK31" s="22"/>
      <c r="PL31" s="22"/>
      <c r="PM31" s="22"/>
      <c r="PN31" s="22"/>
      <c r="PO31" s="22"/>
      <c r="PP31" s="22"/>
      <c r="PQ31" s="22"/>
      <c r="PR31" s="22"/>
      <c r="PS31" s="22"/>
      <c r="PT31" s="22"/>
      <c r="PU31" s="22"/>
      <c r="PV31" s="22"/>
      <c r="PW31" s="22"/>
      <c r="PX31" s="22"/>
      <c r="PY31" s="22"/>
      <c r="PZ31" s="22"/>
      <c r="QA31" s="22"/>
      <c r="QB31" s="22"/>
      <c r="QC31" s="22"/>
      <c r="QD31" s="22"/>
      <c r="QE31" s="22"/>
      <c r="QF31" s="22"/>
      <c r="QG31" s="22"/>
      <c r="QH31" s="22"/>
      <c r="QI31" s="22"/>
      <c r="QJ31" s="22"/>
      <c r="QK31" s="22"/>
      <c r="QL31" s="22"/>
      <c r="QM31" s="22"/>
      <c r="QN31" s="22"/>
      <c r="QO31" s="22"/>
      <c r="QP31" s="22"/>
      <c r="QQ31" s="22"/>
      <c r="QR31" s="22"/>
      <c r="QS31" s="22"/>
      <c r="QT31" s="22"/>
      <c r="QU31" s="22"/>
      <c r="QV31" s="22"/>
      <c r="QW31" s="22"/>
      <c r="QX31" s="22"/>
      <c r="QY31" s="22"/>
      <c r="QZ31" s="22"/>
      <c r="RA31" s="22"/>
      <c r="RB31" s="22"/>
      <c r="RC31" s="22"/>
      <c r="RD31" s="22"/>
      <c r="RE31" s="22"/>
      <c r="RF31" s="22"/>
      <c r="RG31" s="22"/>
      <c r="RH31" s="22"/>
      <c r="RI31" s="22"/>
      <c r="RJ31" s="22"/>
      <c r="RK31" s="22"/>
      <c r="RL31" s="22"/>
      <c r="RM31" s="22"/>
      <c r="RN31" s="22"/>
      <c r="RO31" s="22"/>
      <c r="RP31" s="22"/>
      <c r="RQ31" s="22"/>
      <c r="RR31" s="22"/>
      <c r="RS31" s="22"/>
      <c r="RT31" s="22"/>
      <c r="RU31" s="22"/>
      <c r="RV31" s="22"/>
      <c r="RW31" s="22"/>
      <c r="RX31" s="22"/>
      <c r="RY31" s="22"/>
      <c r="RZ31" s="22"/>
      <c r="SA31" s="22"/>
      <c r="SB31" s="22"/>
      <c r="SC31" s="22"/>
      <c r="SD31" s="22"/>
      <c r="SE31" s="22"/>
      <c r="SF31" s="22"/>
      <c r="SG31" s="22"/>
      <c r="SH31" s="22"/>
      <c r="SI31" s="22"/>
      <c r="SJ31" s="22"/>
      <c r="SK31" s="22"/>
      <c r="SL31" s="22"/>
      <c r="SM31" s="22"/>
      <c r="SN31" s="22"/>
      <c r="SO31" s="22"/>
      <c r="SP31" s="22"/>
      <c r="SQ31" s="22"/>
      <c r="SR31" s="22"/>
      <c r="SS31" s="22"/>
      <c r="ST31" s="22"/>
      <c r="SU31" s="22"/>
      <c r="SV31" s="22"/>
      <c r="SW31" s="22"/>
      <c r="SX31" s="22"/>
      <c r="SY31" s="22"/>
      <c r="SZ31" s="22"/>
      <c r="TA31" s="22"/>
      <c r="TB31" s="22"/>
      <c r="TC31" s="22"/>
      <c r="TD31" s="22"/>
      <c r="TE31" s="22"/>
      <c r="TF31" s="22"/>
      <c r="TG31" s="22"/>
      <c r="TH31" s="22"/>
      <c r="TI31" s="22"/>
      <c r="TJ31" s="22"/>
      <c r="TK31" s="22"/>
      <c r="TL31" s="22"/>
      <c r="TM31" s="22"/>
      <c r="TN31" s="22"/>
      <c r="TO31" s="22"/>
      <c r="TP31" s="22"/>
      <c r="TQ31" s="22"/>
      <c r="TR31" s="22"/>
      <c r="TS31" s="22"/>
      <c r="TT31" s="22"/>
      <c r="TU31" s="22"/>
      <c r="TV31" s="22"/>
      <c r="TW31" s="22"/>
      <c r="TX31" s="22"/>
    </row>
    <row r="32" spans="1:544" s="23" customFormat="1" x14ac:dyDescent="0.2">
      <c r="A32" s="35" t="s">
        <v>18</v>
      </c>
      <c r="B32" s="46" t="s">
        <v>63</v>
      </c>
      <c r="C32" s="47" t="s">
        <v>64</v>
      </c>
      <c r="D32" s="48">
        <v>89900017</v>
      </c>
      <c r="E32" s="48">
        <v>48508631</v>
      </c>
      <c r="F32" s="48">
        <v>82994880</v>
      </c>
      <c r="G32" s="48">
        <v>16843074</v>
      </c>
      <c r="H32" s="48">
        <v>6964762</v>
      </c>
      <c r="I32" s="48">
        <v>5133413.5</v>
      </c>
      <c r="J32" s="48">
        <v>3391342</v>
      </c>
      <c r="K32" s="48">
        <v>5101934</v>
      </c>
      <c r="L32" s="48">
        <v>2496463</v>
      </c>
      <c r="M32" s="48">
        <v>2800505</v>
      </c>
      <c r="N32" s="48">
        <v>3509012</v>
      </c>
      <c r="O32" s="48">
        <v>3097835</v>
      </c>
      <c r="P32" s="48">
        <f t="shared" si="3"/>
        <v>270741868.5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  <c r="IW32" s="22"/>
      <c r="IX32" s="22"/>
      <c r="IY32" s="22"/>
      <c r="IZ32" s="22"/>
      <c r="JA32" s="22"/>
      <c r="JB32" s="22"/>
      <c r="JC32" s="22"/>
      <c r="JD32" s="22"/>
      <c r="JE32" s="22"/>
      <c r="JF32" s="22"/>
      <c r="JG32" s="22"/>
      <c r="JH32" s="22"/>
      <c r="JI32" s="22"/>
      <c r="JJ32" s="22"/>
      <c r="JK32" s="22"/>
      <c r="JL32" s="22"/>
      <c r="JM32" s="22"/>
      <c r="JN32" s="22"/>
      <c r="JO32" s="22"/>
      <c r="JP32" s="22"/>
      <c r="JQ32" s="22"/>
      <c r="JR32" s="22"/>
      <c r="JS32" s="22"/>
      <c r="JT32" s="22"/>
      <c r="JU32" s="22"/>
      <c r="JV32" s="22"/>
      <c r="JW32" s="22"/>
      <c r="JX32" s="22"/>
      <c r="JY32" s="22"/>
      <c r="JZ32" s="22"/>
      <c r="KA32" s="22"/>
      <c r="KB32" s="22"/>
      <c r="KC32" s="22"/>
      <c r="KD32" s="22"/>
      <c r="KE32" s="22"/>
      <c r="KF32" s="22"/>
      <c r="KG32" s="22"/>
      <c r="KH32" s="22"/>
      <c r="KI32" s="22"/>
      <c r="KJ32" s="22"/>
      <c r="KK32" s="22"/>
      <c r="KL32" s="22"/>
      <c r="KM32" s="22"/>
      <c r="KN32" s="22"/>
      <c r="KO32" s="22"/>
      <c r="KP32" s="22"/>
      <c r="KQ32" s="22"/>
      <c r="KR32" s="22"/>
      <c r="KS32" s="22"/>
      <c r="KT32" s="22"/>
      <c r="KU32" s="22"/>
      <c r="KV32" s="22"/>
      <c r="KW32" s="22"/>
      <c r="KX32" s="22"/>
      <c r="KY32" s="22"/>
      <c r="KZ32" s="22"/>
      <c r="LA32" s="22"/>
      <c r="LB32" s="22"/>
      <c r="LC32" s="22"/>
      <c r="LD32" s="22"/>
      <c r="LE32" s="22"/>
      <c r="LF32" s="22"/>
      <c r="LG32" s="22"/>
      <c r="LH32" s="22"/>
      <c r="LI32" s="22"/>
      <c r="LJ32" s="22"/>
      <c r="LK32" s="22"/>
      <c r="LL32" s="22"/>
      <c r="LM32" s="22"/>
      <c r="LN32" s="22"/>
      <c r="LO32" s="22"/>
      <c r="LP32" s="22"/>
      <c r="LQ32" s="22"/>
      <c r="LR32" s="22"/>
      <c r="LS32" s="22"/>
      <c r="LT32" s="22"/>
      <c r="LU32" s="22"/>
      <c r="LV32" s="22"/>
      <c r="LW32" s="22"/>
      <c r="LX32" s="22"/>
      <c r="LY32" s="22"/>
      <c r="LZ32" s="22"/>
      <c r="MA32" s="22"/>
      <c r="MB32" s="22"/>
      <c r="MC32" s="22"/>
      <c r="MD32" s="22"/>
      <c r="ME32" s="22"/>
      <c r="MF32" s="22"/>
      <c r="MG32" s="22"/>
      <c r="MH32" s="22"/>
      <c r="MI32" s="22"/>
      <c r="MJ32" s="22"/>
      <c r="MK32" s="22"/>
      <c r="ML32" s="22"/>
      <c r="MM32" s="22"/>
      <c r="MN32" s="22"/>
      <c r="MO32" s="22"/>
      <c r="MP32" s="22"/>
      <c r="MQ32" s="22"/>
      <c r="MR32" s="22"/>
      <c r="MS32" s="22"/>
      <c r="MT32" s="22"/>
      <c r="MU32" s="22"/>
      <c r="MV32" s="22"/>
      <c r="MW32" s="22"/>
      <c r="MX32" s="22"/>
      <c r="MY32" s="22"/>
      <c r="MZ32" s="22"/>
      <c r="NA32" s="22"/>
      <c r="NB32" s="22"/>
      <c r="NC32" s="22"/>
      <c r="ND32" s="22"/>
      <c r="NE32" s="22"/>
      <c r="NF32" s="22"/>
      <c r="NG32" s="22"/>
      <c r="NH32" s="22"/>
      <c r="NI32" s="22"/>
      <c r="NJ32" s="22"/>
      <c r="NK32" s="22"/>
      <c r="NL32" s="22"/>
      <c r="NM32" s="22"/>
      <c r="NN32" s="22"/>
      <c r="NO32" s="22"/>
      <c r="NP32" s="22"/>
      <c r="NQ32" s="22"/>
      <c r="NR32" s="22"/>
      <c r="NS32" s="22"/>
      <c r="NT32" s="22"/>
      <c r="NU32" s="22"/>
      <c r="NV32" s="22"/>
      <c r="NW32" s="22"/>
      <c r="NX32" s="22"/>
      <c r="NY32" s="22"/>
      <c r="NZ32" s="22"/>
      <c r="OA32" s="22"/>
      <c r="OB32" s="22"/>
      <c r="OC32" s="22"/>
      <c r="OD32" s="22"/>
      <c r="OE32" s="22"/>
      <c r="OF32" s="22"/>
      <c r="OG32" s="22"/>
      <c r="OH32" s="22"/>
      <c r="OI32" s="22"/>
      <c r="OJ32" s="22"/>
      <c r="OK32" s="22"/>
      <c r="OL32" s="22"/>
      <c r="OM32" s="22"/>
      <c r="ON32" s="22"/>
      <c r="OO32" s="22"/>
      <c r="OP32" s="22"/>
      <c r="OQ32" s="22"/>
      <c r="OR32" s="22"/>
      <c r="OS32" s="22"/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22"/>
      <c r="PI32" s="22"/>
      <c r="PJ32" s="22"/>
      <c r="PK32" s="22"/>
      <c r="PL32" s="22"/>
      <c r="PM32" s="22"/>
      <c r="PN32" s="22"/>
      <c r="PO32" s="22"/>
      <c r="PP32" s="22"/>
      <c r="PQ32" s="22"/>
      <c r="PR32" s="22"/>
      <c r="PS32" s="22"/>
      <c r="PT32" s="22"/>
      <c r="PU32" s="22"/>
      <c r="PV32" s="22"/>
      <c r="PW32" s="22"/>
      <c r="PX32" s="22"/>
      <c r="PY32" s="22"/>
      <c r="PZ32" s="22"/>
      <c r="QA32" s="22"/>
      <c r="QB32" s="22"/>
      <c r="QC32" s="22"/>
      <c r="QD32" s="22"/>
      <c r="QE32" s="22"/>
      <c r="QF32" s="22"/>
      <c r="QG32" s="22"/>
      <c r="QH32" s="22"/>
      <c r="QI32" s="22"/>
      <c r="QJ32" s="22"/>
      <c r="QK32" s="22"/>
      <c r="QL32" s="22"/>
      <c r="QM32" s="22"/>
      <c r="QN32" s="22"/>
      <c r="QO32" s="22"/>
      <c r="QP32" s="22"/>
      <c r="QQ32" s="22"/>
      <c r="QR32" s="22"/>
      <c r="QS32" s="22"/>
      <c r="QT32" s="22"/>
      <c r="QU32" s="22"/>
      <c r="QV32" s="22"/>
      <c r="QW32" s="22"/>
      <c r="QX32" s="22"/>
      <c r="QY32" s="22"/>
      <c r="QZ32" s="22"/>
      <c r="RA32" s="22"/>
      <c r="RB32" s="22"/>
      <c r="RC32" s="22"/>
      <c r="RD32" s="22"/>
      <c r="RE32" s="22"/>
      <c r="RF32" s="22"/>
      <c r="RG32" s="22"/>
      <c r="RH32" s="22"/>
      <c r="RI32" s="22"/>
      <c r="RJ32" s="22"/>
      <c r="RK32" s="22"/>
      <c r="RL32" s="22"/>
      <c r="RM32" s="22"/>
      <c r="RN32" s="22"/>
      <c r="RO32" s="22"/>
      <c r="RP32" s="22"/>
      <c r="RQ32" s="22"/>
      <c r="RR32" s="22"/>
      <c r="RS32" s="22"/>
      <c r="RT32" s="22"/>
      <c r="RU32" s="22"/>
      <c r="RV32" s="22"/>
      <c r="RW32" s="22"/>
      <c r="RX32" s="22"/>
      <c r="RY32" s="22"/>
      <c r="RZ32" s="22"/>
      <c r="SA32" s="22"/>
      <c r="SB32" s="22"/>
      <c r="SC32" s="22"/>
      <c r="SD32" s="22"/>
      <c r="SE32" s="22"/>
      <c r="SF32" s="22"/>
      <c r="SG32" s="22"/>
      <c r="SH32" s="22"/>
      <c r="SI32" s="22"/>
      <c r="SJ32" s="22"/>
      <c r="SK32" s="22"/>
      <c r="SL32" s="22"/>
      <c r="SM32" s="22"/>
      <c r="SN32" s="22"/>
      <c r="SO32" s="22"/>
      <c r="SP32" s="22"/>
      <c r="SQ32" s="22"/>
      <c r="SR32" s="22"/>
      <c r="SS32" s="22"/>
      <c r="ST32" s="22"/>
      <c r="SU32" s="22"/>
      <c r="SV32" s="22"/>
      <c r="SW32" s="22"/>
      <c r="SX32" s="22"/>
      <c r="SY32" s="22"/>
      <c r="SZ32" s="22"/>
      <c r="TA32" s="22"/>
      <c r="TB32" s="22"/>
      <c r="TC32" s="22"/>
      <c r="TD32" s="22"/>
      <c r="TE32" s="22"/>
      <c r="TF32" s="22"/>
      <c r="TG32" s="22"/>
      <c r="TH32" s="22"/>
      <c r="TI32" s="22"/>
      <c r="TJ32" s="22"/>
      <c r="TK32" s="22"/>
      <c r="TL32" s="22"/>
      <c r="TM32" s="22"/>
      <c r="TN32" s="22"/>
      <c r="TO32" s="22"/>
      <c r="TP32" s="22"/>
      <c r="TQ32" s="22"/>
      <c r="TR32" s="22"/>
      <c r="TS32" s="22"/>
      <c r="TT32" s="22"/>
      <c r="TU32" s="22"/>
      <c r="TV32" s="22"/>
      <c r="TW32" s="22"/>
      <c r="TX32" s="22"/>
    </row>
    <row r="33" spans="1:544" s="22" customFormat="1" x14ac:dyDescent="0.2">
      <c r="A33" s="35" t="s">
        <v>18</v>
      </c>
      <c r="B33" s="46">
        <v>4313001</v>
      </c>
      <c r="C33" s="47" t="s">
        <v>65</v>
      </c>
      <c r="D33" s="48">
        <v>46347196</v>
      </c>
      <c r="E33" s="48">
        <v>46640609</v>
      </c>
      <c r="F33" s="48">
        <v>25203561</v>
      </c>
      <c r="G33" s="48">
        <v>18827315</v>
      </c>
      <c r="H33" s="48">
        <v>33340431</v>
      </c>
      <c r="I33" s="48">
        <v>16192145</v>
      </c>
      <c r="J33" s="48">
        <v>13824549</v>
      </c>
      <c r="K33" s="48">
        <v>70252264</v>
      </c>
      <c r="L33" s="48">
        <v>34594476</v>
      </c>
      <c r="M33" s="48">
        <v>15875323</v>
      </c>
      <c r="N33" s="48">
        <v>11763908.15</v>
      </c>
      <c r="O33" s="48">
        <v>15964428</v>
      </c>
      <c r="P33" s="48">
        <f t="shared" si="3"/>
        <v>348826205.14999998</v>
      </c>
    </row>
    <row r="34" spans="1:544" s="78" customFormat="1" ht="24" x14ac:dyDescent="0.25">
      <c r="A34" s="37" t="s">
        <v>18</v>
      </c>
      <c r="B34" s="53">
        <v>4314001</v>
      </c>
      <c r="C34" s="51" t="s">
        <v>66</v>
      </c>
      <c r="D34" s="52">
        <v>270859</v>
      </c>
      <c r="E34" s="52">
        <v>1058148</v>
      </c>
      <c r="F34" s="52">
        <v>0</v>
      </c>
      <c r="G34" s="52">
        <v>28986</v>
      </c>
      <c r="H34" s="52">
        <v>677348</v>
      </c>
      <c r="I34" s="52">
        <v>231425</v>
      </c>
      <c r="J34" s="52">
        <v>28958</v>
      </c>
      <c r="K34" s="52">
        <v>0</v>
      </c>
      <c r="L34" s="52">
        <v>0</v>
      </c>
      <c r="M34" s="52">
        <v>0</v>
      </c>
      <c r="N34" s="52">
        <v>388738</v>
      </c>
      <c r="O34" s="52">
        <v>0</v>
      </c>
      <c r="P34" s="52">
        <f t="shared" si="3"/>
        <v>2684462</v>
      </c>
    </row>
    <row r="35" spans="1:544" s="22" customFormat="1" x14ac:dyDescent="0.2">
      <c r="A35" s="35" t="s">
        <v>18</v>
      </c>
      <c r="B35" s="46" t="s">
        <v>67</v>
      </c>
      <c r="C35" s="47" t="s">
        <v>68</v>
      </c>
      <c r="D35" s="48">
        <v>537717</v>
      </c>
      <c r="E35" s="48">
        <v>683078</v>
      </c>
      <c r="F35" s="48">
        <v>409965</v>
      </c>
      <c r="G35" s="48">
        <v>220563</v>
      </c>
      <c r="H35" s="48">
        <v>269718</v>
      </c>
      <c r="I35" s="48">
        <v>186096</v>
      </c>
      <c r="J35" s="48">
        <v>183387</v>
      </c>
      <c r="K35" s="48">
        <v>849873</v>
      </c>
      <c r="L35" s="48">
        <v>965202</v>
      </c>
      <c r="M35" s="48">
        <v>1357160</v>
      </c>
      <c r="N35" s="48">
        <v>1065986</v>
      </c>
      <c r="O35" s="48">
        <v>515698</v>
      </c>
      <c r="P35" s="48">
        <f t="shared" si="3"/>
        <v>7244443</v>
      </c>
    </row>
    <row r="36" spans="1:544" s="20" customFormat="1" ht="12.75" x14ac:dyDescent="0.2">
      <c r="A36" s="34"/>
      <c r="B36" s="43"/>
      <c r="C36" s="47" t="s">
        <v>69</v>
      </c>
      <c r="D36" s="45">
        <f t="shared" ref="D36:O36" si="11">D37</f>
        <v>1958100</v>
      </c>
      <c r="E36" s="45">
        <f t="shared" si="11"/>
        <v>0</v>
      </c>
      <c r="F36" s="45">
        <f t="shared" si="11"/>
        <v>0</v>
      </c>
      <c r="G36" s="45">
        <f t="shared" si="11"/>
        <v>0</v>
      </c>
      <c r="H36" s="45">
        <f t="shared" si="11"/>
        <v>0</v>
      </c>
      <c r="I36" s="45">
        <f t="shared" si="11"/>
        <v>0</v>
      </c>
      <c r="J36" s="45">
        <f t="shared" si="11"/>
        <v>0</v>
      </c>
      <c r="K36" s="45">
        <f t="shared" si="11"/>
        <v>0</v>
      </c>
      <c r="L36" s="45">
        <f t="shared" si="11"/>
        <v>0</v>
      </c>
      <c r="M36" s="45">
        <f t="shared" si="11"/>
        <v>2871096</v>
      </c>
      <c r="N36" s="45">
        <f t="shared" si="11"/>
        <v>1393326</v>
      </c>
      <c r="O36" s="45">
        <f t="shared" si="11"/>
        <v>1393326</v>
      </c>
      <c r="P36" s="45">
        <f t="shared" si="3"/>
        <v>7615848</v>
      </c>
    </row>
    <row r="37" spans="1:544" s="22" customFormat="1" x14ac:dyDescent="0.2">
      <c r="A37" s="35" t="s">
        <v>18</v>
      </c>
      <c r="B37" s="46">
        <v>4410001</v>
      </c>
      <c r="C37" s="47" t="s">
        <v>70</v>
      </c>
      <c r="D37" s="48">
        <v>1958100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2871096</v>
      </c>
      <c r="N37" s="48">
        <v>1393326</v>
      </c>
      <c r="O37" s="48">
        <v>1393326</v>
      </c>
      <c r="P37" s="48">
        <f t="shared" si="3"/>
        <v>7615848</v>
      </c>
    </row>
    <row r="38" spans="1:544" s="15" customFormat="1" ht="12.75" x14ac:dyDescent="0.2">
      <c r="A38" s="34"/>
      <c r="B38" s="43"/>
      <c r="C38" s="47" t="s">
        <v>71</v>
      </c>
      <c r="D38" s="45">
        <f t="shared" ref="D38:O38" si="12">SUM(D39:D42)</f>
        <v>7097639</v>
      </c>
      <c r="E38" s="45">
        <f t="shared" si="12"/>
        <v>5666923</v>
      </c>
      <c r="F38" s="45">
        <f t="shared" si="12"/>
        <v>7961277</v>
      </c>
      <c r="G38" s="45">
        <f t="shared" si="12"/>
        <v>3463353</v>
      </c>
      <c r="H38" s="45">
        <f t="shared" si="12"/>
        <v>4871720</v>
      </c>
      <c r="I38" s="45">
        <f t="shared" si="12"/>
        <v>5074912</v>
      </c>
      <c r="J38" s="45">
        <f t="shared" si="12"/>
        <v>5223604</v>
      </c>
      <c r="K38" s="45">
        <f t="shared" si="12"/>
        <v>4590002</v>
      </c>
      <c r="L38" s="45">
        <f t="shared" si="12"/>
        <v>4558089</v>
      </c>
      <c r="M38" s="45">
        <f t="shared" si="12"/>
        <v>5136095</v>
      </c>
      <c r="N38" s="45">
        <f t="shared" si="12"/>
        <v>6814891</v>
      </c>
      <c r="O38" s="45">
        <f t="shared" si="12"/>
        <v>8608735</v>
      </c>
      <c r="P38" s="45">
        <f t="shared" si="3"/>
        <v>69067240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</row>
    <row r="39" spans="1:544" s="23" customFormat="1" x14ac:dyDescent="0.2">
      <c r="A39" s="35" t="s">
        <v>18</v>
      </c>
      <c r="B39" s="46" t="s">
        <v>72</v>
      </c>
      <c r="C39" s="47" t="s">
        <v>73</v>
      </c>
      <c r="D39" s="48">
        <v>4601755</v>
      </c>
      <c r="E39" s="48">
        <v>3205943</v>
      </c>
      <c r="F39" s="48">
        <v>4522124</v>
      </c>
      <c r="G39" s="48">
        <v>2849108</v>
      </c>
      <c r="H39" s="48">
        <v>3687999</v>
      </c>
      <c r="I39" s="48">
        <v>2968360</v>
      </c>
      <c r="J39" s="48">
        <v>3269954</v>
      </c>
      <c r="K39" s="48">
        <v>3652487</v>
      </c>
      <c r="L39" s="48">
        <v>2759893</v>
      </c>
      <c r="M39" s="48">
        <v>3710512</v>
      </c>
      <c r="N39" s="48">
        <v>4294597</v>
      </c>
      <c r="O39" s="48">
        <v>6996220</v>
      </c>
      <c r="P39" s="48">
        <f t="shared" si="3"/>
        <v>46518952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  <c r="TH39" s="22"/>
      <c r="TI39" s="22"/>
      <c r="TJ39" s="22"/>
      <c r="TK39" s="22"/>
      <c r="TL39" s="22"/>
      <c r="TM39" s="22"/>
      <c r="TN39" s="22"/>
      <c r="TO39" s="22"/>
      <c r="TP39" s="22"/>
      <c r="TQ39" s="22"/>
      <c r="TR39" s="22"/>
      <c r="TS39" s="22"/>
      <c r="TT39" s="22"/>
      <c r="TU39" s="22"/>
      <c r="TV39" s="22"/>
      <c r="TW39" s="22"/>
      <c r="TX39" s="22"/>
    </row>
    <row r="40" spans="1:544" s="23" customFormat="1" x14ac:dyDescent="0.2">
      <c r="A40" s="35" t="s">
        <v>18</v>
      </c>
      <c r="B40" s="46" t="s">
        <v>74</v>
      </c>
      <c r="C40" s="47" t="s">
        <v>75</v>
      </c>
      <c r="D40" s="48">
        <v>2467753</v>
      </c>
      <c r="E40" s="48">
        <v>2394825</v>
      </c>
      <c r="F40" s="48">
        <v>3407014</v>
      </c>
      <c r="G40" s="48">
        <v>593056</v>
      </c>
      <c r="H40" s="48">
        <v>1146913</v>
      </c>
      <c r="I40" s="48">
        <v>2065089</v>
      </c>
      <c r="J40" s="48">
        <v>1914650</v>
      </c>
      <c r="K40" s="48">
        <v>896922</v>
      </c>
      <c r="L40" s="48">
        <v>1757367</v>
      </c>
      <c r="M40" s="48">
        <v>1330071</v>
      </c>
      <c r="N40" s="48">
        <v>2413452</v>
      </c>
      <c r="O40" s="48">
        <v>1584749</v>
      </c>
      <c r="P40" s="48">
        <f t="shared" si="3"/>
        <v>21971861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  <c r="JB40" s="22"/>
      <c r="JC40" s="22"/>
      <c r="JD40" s="22"/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22"/>
      <c r="LR40" s="22"/>
      <c r="LS40" s="22"/>
      <c r="LT40" s="22"/>
      <c r="LU40" s="22"/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22"/>
      <c r="OP40" s="22"/>
      <c r="OQ40" s="22"/>
      <c r="OR40" s="22"/>
      <c r="OS40" s="22"/>
      <c r="OT40" s="22"/>
      <c r="OU40" s="22"/>
      <c r="OV40" s="22"/>
      <c r="OW40" s="22"/>
      <c r="OX40" s="22"/>
      <c r="OY40" s="22"/>
      <c r="OZ40" s="22"/>
      <c r="PA40" s="22"/>
      <c r="PB40" s="22"/>
      <c r="PC40" s="22"/>
      <c r="PD40" s="22"/>
      <c r="PE40" s="22"/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</row>
    <row r="41" spans="1:544" s="23" customFormat="1" x14ac:dyDescent="0.2">
      <c r="A41" s="35" t="s">
        <v>18</v>
      </c>
      <c r="B41" s="46" t="s">
        <v>76</v>
      </c>
      <c r="C41" s="47" t="s">
        <v>77</v>
      </c>
      <c r="D41" s="48">
        <v>5707</v>
      </c>
      <c r="E41" s="48">
        <v>51478</v>
      </c>
      <c r="F41" s="48">
        <v>14336</v>
      </c>
      <c r="G41" s="48">
        <v>10961</v>
      </c>
      <c r="H41" s="48">
        <v>25427</v>
      </c>
      <c r="I41" s="48">
        <v>32762</v>
      </c>
      <c r="J41" s="48">
        <v>27967</v>
      </c>
      <c r="K41" s="48">
        <v>31957</v>
      </c>
      <c r="L41" s="48">
        <v>33475</v>
      </c>
      <c r="M41" s="48">
        <v>88083</v>
      </c>
      <c r="N41" s="48">
        <v>101013</v>
      </c>
      <c r="O41" s="48">
        <v>20527</v>
      </c>
      <c r="P41" s="48">
        <f t="shared" si="3"/>
        <v>443693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</row>
    <row r="42" spans="1:544" s="23" customFormat="1" x14ac:dyDescent="0.2">
      <c r="A42" s="35" t="s">
        <v>18</v>
      </c>
      <c r="B42" s="46" t="s">
        <v>78</v>
      </c>
      <c r="C42" s="47" t="s">
        <v>79</v>
      </c>
      <c r="D42" s="48">
        <v>22424</v>
      </c>
      <c r="E42" s="48">
        <v>14677</v>
      </c>
      <c r="F42" s="48">
        <v>17803</v>
      </c>
      <c r="G42" s="48">
        <v>10228</v>
      </c>
      <c r="H42" s="48">
        <v>11381</v>
      </c>
      <c r="I42" s="48">
        <v>8701</v>
      </c>
      <c r="J42" s="48">
        <v>11033</v>
      </c>
      <c r="K42" s="48">
        <v>8636</v>
      </c>
      <c r="L42" s="48">
        <v>7354</v>
      </c>
      <c r="M42" s="48">
        <v>7429</v>
      </c>
      <c r="N42" s="48">
        <v>5829</v>
      </c>
      <c r="O42" s="48">
        <v>7239</v>
      </c>
      <c r="P42" s="48">
        <f t="shared" si="3"/>
        <v>132734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22"/>
      <c r="JA42" s="22"/>
      <c r="JB42" s="22"/>
      <c r="JC42" s="22"/>
      <c r="JD42" s="22"/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22"/>
      <c r="LR42" s="22"/>
      <c r="LS42" s="22"/>
      <c r="LT42" s="22"/>
      <c r="LU42" s="22"/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22"/>
      <c r="OP42" s="22"/>
      <c r="OQ42" s="22"/>
      <c r="OR42" s="22"/>
      <c r="OS42" s="22"/>
      <c r="OT42" s="22"/>
      <c r="OU42" s="22"/>
      <c r="OV42" s="22"/>
      <c r="OW42" s="22"/>
      <c r="OX42" s="22"/>
      <c r="OY42" s="22"/>
      <c r="OZ42" s="22"/>
      <c r="PA42" s="22"/>
      <c r="PB42" s="22"/>
      <c r="PC42" s="22"/>
      <c r="PD42" s="22"/>
      <c r="PE42" s="22"/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  <c r="TP42" s="22"/>
      <c r="TQ42" s="22"/>
      <c r="TR42" s="22"/>
      <c r="TS42" s="22"/>
      <c r="TT42" s="22"/>
      <c r="TU42" s="22"/>
      <c r="TV42" s="22"/>
      <c r="TW42" s="22"/>
      <c r="TX42" s="22"/>
    </row>
    <row r="43" spans="1:544" s="13" customFormat="1" ht="12.75" x14ac:dyDescent="0.25">
      <c r="A43" s="33"/>
      <c r="B43" s="40"/>
      <c r="C43" s="41" t="s">
        <v>80</v>
      </c>
      <c r="D43" s="42">
        <f>SUM(D44)</f>
        <v>19966647</v>
      </c>
      <c r="E43" s="42">
        <f t="shared" ref="E43:O43" si="13">SUM(E44)</f>
        <v>31221691</v>
      </c>
      <c r="F43" s="42">
        <f t="shared" si="13"/>
        <v>43800513</v>
      </c>
      <c r="G43" s="42">
        <f t="shared" si="13"/>
        <v>42196880</v>
      </c>
      <c r="H43" s="42">
        <f t="shared" si="13"/>
        <v>67945049</v>
      </c>
      <c r="I43" s="42">
        <f t="shared" si="13"/>
        <v>62303391</v>
      </c>
      <c r="J43" s="42">
        <f t="shared" si="13"/>
        <v>62374557</v>
      </c>
      <c r="K43" s="42">
        <f t="shared" si="13"/>
        <v>70189293</v>
      </c>
      <c r="L43" s="42">
        <f t="shared" si="13"/>
        <v>69096449</v>
      </c>
      <c r="M43" s="42">
        <f t="shared" si="13"/>
        <v>76803188</v>
      </c>
      <c r="N43" s="42">
        <f t="shared" si="13"/>
        <v>68216204</v>
      </c>
      <c r="O43" s="42">
        <f t="shared" si="13"/>
        <v>72306668</v>
      </c>
      <c r="P43" s="42">
        <f t="shared" si="3"/>
        <v>686420530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</row>
    <row r="44" spans="1:544" s="15" customFormat="1" ht="12.75" x14ac:dyDescent="0.2">
      <c r="A44" s="34"/>
      <c r="B44" s="43"/>
      <c r="C44" s="47" t="s">
        <v>81</v>
      </c>
      <c r="D44" s="45">
        <f t="shared" ref="D44:O44" si="14">SUM(D45:D48)</f>
        <v>19966647</v>
      </c>
      <c r="E44" s="45">
        <f t="shared" si="14"/>
        <v>31221691</v>
      </c>
      <c r="F44" s="45">
        <f t="shared" si="14"/>
        <v>43800513</v>
      </c>
      <c r="G44" s="45">
        <f t="shared" si="14"/>
        <v>42196880</v>
      </c>
      <c r="H44" s="45">
        <f t="shared" si="14"/>
        <v>67945049</v>
      </c>
      <c r="I44" s="45">
        <f t="shared" si="14"/>
        <v>62303391</v>
      </c>
      <c r="J44" s="45">
        <f t="shared" si="14"/>
        <v>62374557</v>
      </c>
      <c r="K44" s="45">
        <f t="shared" si="14"/>
        <v>70189293</v>
      </c>
      <c r="L44" s="45">
        <f t="shared" si="14"/>
        <v>69096449</v>
      </c>
      <c r="M44" s="45">
        <f t="shared" si="14"/>
        <v>76803188</v>
      </c>
      <c r="N44" s="45">
        <f t="shared" si="14"/>
        <v>68216204</v>
      </c>
      <c r="O44" s="45">
        <f t="shared" si="14"/>
        <v>72306668</v>
      </c>
      <c r="P44" s="45">
        <f t="shared" si="3"/>
        <v>686420530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</row>
    <row r="45" spans="1:544" s="22" customFormat="1" x14ac:dyDescent="0.2">
      <c r="A45" s="35" t="s">
        <v>82</v>
      </c>
      <c r="B45" s="46" t="s">
        <v>83</v>
      </c>
      <c r="C45" s="47" t="s">
        <v>84</v>
      </c>
      <c r="D45" s="48">
        <v>9822702</v>
      </c>
      <c r="E45" s="48">
        <v>21963181</v>
      </c>
      <c r="F45" s="48">
        <v>33289172</v>
      </c>
      <c r="G45" s="48">
        <v>36832762</v>
      </c>
      <c r="H45" s="48">
        <v>53199611</v>
      </c>
      <c r="I45" s="48">
        <v>49085904</v>
      </c>
      <c r="J45" s="48">
        <v>44515695</v>
      </c>
      <c r="K45" s="48">
        <v>50492850</v>
      </c>
      <c r="L45" s="48">
        <v>49068764</v>
      </c>
      <c r="M45" s="48">
        <v>55511877</v>
      </c>
      <c r="N45" s="48">
        <v>45295864</v>
      </c>
      <c r="O45" s="48">
        <v>49966312</v>
      </c>
      <c r="P45" s="48">
        <f>SUM(D45:O45)</f>
        <v>499044694</v>
      </c>
    </row>
    <row r="46" spans="1:544" s="22" customFormat="1" x14ac:dyDescent="0.2">
      <c r="A46" s="35" t="s">
        <v>82</v>
      </c>
      <c r="B46" s="46" t="s">
        <v>85</v>
      </c>
      <c r="C46" s="47" t="s">
        <v>86</v>
      </c>
      <c r="D46" s="48">
        <v>2175672</v>
      </c>
      <c r="E46" s="48">
        <v>2086935</v>
      </c>
      <c r="F46" s="48">
        <v>3291354</v>
      </c>
      <c r="G46" s="48">
        <v>-2172121</v>
      </c>
      <c r="H46" s="48">
        <v>5287672</v>
      </c>
      <c r="I46" s="48">
        <v>7798618</v>
      </c>
      <c r="J46" s="48">
        <v>8913365</v>
      </c>
      <c r="K46" s="48">
        <v>10616582</v>
      </c>
      <c r="L46" s="48">
        <v>11202432</v>
      </c>
      <c r="M46" s="48">
        <v>12151118</v>
      </c>
      <c r="N46" s="48">
        <v>12118030</v>
      </c>
      <c r="O46" s="48">
        <v>9948604</v>
      </c>
      <c r="P46" s="48">
        <f>SUM(D46:O46)</f>
        <v>83418261</v>
      </c>
    </row>
    <row r="47" spans="1:544" s="22" customFormat="1" x14ac:dyDescent="0.2">
      <c r="A47" s="35" t="s">
        <v>18</v>
      </c>
      <c r="B47" s="46">
        <v>5111001</v>
      </c>
      <c r="C47" s="47" t="s">
        <v>87</v>
      </c>
      <c r="D47" s="48">
        <v>65831</v>
      </c>
      <c r="E47" s="48">
        <v>180209</v>
      </c>
      <c r="F47" s="48">
        <v>216840</v>
      </c>
      <c r="G47" s="48">
        <v>100214</v>
      </c>
      <c r="H47" s="48">
        <v>198705</v>
      </c>
      <c r="I47" s="48">
        <v>76751</v>
      </c>
      <c r="J47" s="48">
        <v>206419</v>
      </c>
      <c r="K47" s="48">
        <v>378269</v>
      </c>
      <c r="L47" s="48">
        <v>204303</v>
      </c>
      <c r="M47" s="48">
        <v>143679</v>
      </c>
      <c r="N47" s="48">
        <v>434430</v>
      </c>
      <c r="O47" s="48">
        <v>2530074</v>
      </c>
      <c r="P47" s="48">
        <f>SUM(D47:O47)</f>
        <v>4735724</v>
      </c>
    </row>
    <row r="48" spans="1:544" s="23" customFormat="1" x14ac:dyDescent="0.2">
      <c r="A48" s="35" t="s">
        <v>82</v>
      </c>
      <c r="B48" s="46">
        <v>5112002</v>
      </c>
      <c r="C48" s="47" t="s">
        <v>88</v>
      </c>
      <c r="D48" s="48">
        <v>7902442</v>
      </c>
      <c r="E48" s="48">
        <v>6991366</v>
      </c>
      <c r="F48" s="48">
        <v>7003147</v>
      </c>
      <c r="G48" s="48">
        <v>7436025</v>
      </c>
      <c r="H48" s="48">
        <v>9259061</v>
      </c>
      <c r="I48" s="48">
        <v>5342118</v>
      </c>
      <c r="J48" s="48">
        <v>8739078</v>
      </c>
      <c r="K48" s="48">
        <v>8701592</v>
      </c>
      <c r="L48" s="48">
        <v>8620950</v>
      </c>
      <c r="M48" s="48">
        <v>8996514</v>
      </c>
      <c r="N48" s="48">
        <v>10367880</v>
      </c>
      <c r="O48" s="48">
        <v>9861678</v>
      </c>
      <c r="P48" s="48">
        <f>SUM(D48:O48)</f>
        <v>99221851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22"/>
      <c r="JA48" s="22"/>
      <c r="JB48" s="22"/>
      <c r="JC48" s="22"/>
      <c r="JD48" s="22"/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22"/>
      <c r="JT48" s="22"/>
      <c r="JU48" s="22"/>
      <c r="JV48" s="22"/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22"/>
      <c r="LR48" s="22"/>
      <c r="LS48" s="22"/>
      <c r="LT48" s="22"/>
      <c r="LU48" s="22"/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22"/>
      <c r="NI48" s="22"/>
      <c r="NJ48" s="22"/>
      <c r="NK48" s="22"/>
      <c r="NL48" s="22"/>
      <c r="NM48" s="22"/>
      <c r="NN48" s="22"/>
      <c r="NO48" s="22"/>
      <c r="NP48" s="22"/>
      <c r="NQ48" s="22"/>
      <c r="NR48" s="22"/>
      <c r="NS48" s="22"/>
      <c r="NT48" s="22"/>
      <c r="NU48" s="22"/>
      <c r="NV48" s="22"/>
      <c r="NW48" s="22"/>
      <c r="NX48" s="22"/>
      <c r="NY48" s="22"/>
      <c r="NZ48" s="22"/>
      <c r="OA48" s="22"/>
      <c r="OB48" s="22"/>
      <c r="OC48" s="22"/>
      <c r="OD48" s="22"/>
      <c r="OE48" s="22"/>
      <c r="OF48" s="22"/>
      <c r="OG48" s="22"/>
      <c r="OH48" s="22"/>
      <c r="OI48" s="22"/>
      <c r="OJ48" s="22"/>
      <c r="OK48" s="22"/>
      <c r="OL48" s="22"/>
      <c r="OM48" s="22"/>
      <c r="ON48" s="22"/>
      <c r="OO48" s="22"/>
      <c r="OP48" s="22"/>
      <c r="OQ48" s="22"/>
      <c r="OR48" s="22"/>
      <c r="OS48" s="22"/>
      <c r="OT48" s="22"/>
      <c r="OU48" s="22"/>
      <c r="OV48" s="22"/>
      <c r="OW48" s="22"/>
      <c r="OX48" s="22"/>
      <c r="OY48" s="22"/>
      <c r="OZ48" s="22"/>
      <c r="PA48" s="22"/>
      <c r="PB48" s="22"/>
      <c r="PC48" s="22"/>
      <c r="PD48" s="22"/>
      <c r="PE48" s="22"/>
      <c r="PF48" s="22"/>
      <c r="PG48" s="22"/>
      <c r="PH48" s="22"/>
      <c r="PI48" s="22"/>
      <c r="PJ48" s="22"/>
      <c r="PK48" s="22"/>
      <c r="PL48" s="22"/>
      <c r="PM48" s="22"/>
      <c r="PN48" s="22"/>
      <c r="PO48" s="22"/>
      <c r="PP48" s="22"/>
      <c r="PQ48" s="22"/>
      <c r="PR48" s="22"/>
      <c r="PS48" s="22"/>
      <c r="PT48" s="22"/>
      <c r="PU48" s="22"/>
      <c r="PV48" s="22"/>
      <c r="PW48" s="22"/>
      <c r="PX48" s="22"/>
      <c r="PY48" s="22"/>
      <c r="PZ48" s="22"/>
      <c r="QA48" s="22"/>
      <c r="QB48" s="22"/>
      <c r="QC48" s="22"/>
      <c r="QD48" s="22"/>
      <c r="QE48" s="22"/>
      <c r="QF48" s="22"/>
      <c r="QG48" s="22"/>
      <c r="QH48" s="22"/>
      <c r="QI48" s="22"/>
      <c r="QJ48" s="22"/>
      <c r="QK48" s="22"/>
      <c r="QL48" s="22"/>
      <c r="QM48" s="22"/>
      <c r="QN48" s="22"/>
      <c r="QO48" s="22"/>
      <c r="QP48" s="22"/>
      <c r="QQ48" s="22"/>
      <c r="QR48" s="22"/>
      <c r="QS48" s="22"/>
      <c r="QT48" s="22"/>
      <c r="QU48" s="22"/>
      <c r="QV48" s="22"/>
      <c r="QW48" s="22"/>
      <c r="QX48" s="22"/>
      <c r="QY48" s="22"/>
      <c r="QZ48" s="22"/>
      <c r="RA48" s="22"/>
      <c r="RB48" s="22"/>
      <c r="RC48" s="22"/>
      <c r="RD48" s="22"/>
      <c r="RE48" s="22"/>
      <c r="RF48" s="22"/>
      <c r="RG48" s="22"/>
      <c r="RH48" s="22"/>
      <c r="RI48" s="22"/>
      <c r="RJ48" s="22"/>
      <c r="RK48" s="22"/>
      <c r="RL48" s="22"/>
      <c r="RM48" s="22"/>
      <c r="RN48" s="22"/>
      <c r="RO48" s="22"/>
      <c r="RP48" s="22"/>
      <c r="RQ48" s="22"/>
      <c r="RR48" s="22"/>
      <c r="RS48" s="22"/>
      <c r="RT48" s="22"/>
      <c r="RU48" s="22"/>
      <c r="RV48" s="22"/>
      <c r="RW48" s="22"/>
      <c r="RX48" s="22"/>
      <c r="RY48" s="22"/>
      <c r="RZ48" s="22"/>
      <c r="SA48" s="22"/>
      <c r="SB48" s="22"/>
      <c r="SC48" s="22"/>
      <c r="SD48" s="22"/>
      <c r="SE48" s="22"/>
      <c r="SF48" s="22"/>
      <c r="SG48" s="22"/>
      <c r="SH48" s="22"/>
      <c r="SI48" s="22"/>
      <c r="SJ48" s="22"/>
      <c r="SK48" s="22"/>
      <c r="SL48" s="22"/>
      <c r="SM48" s="22"/>
      <c r="SN48" s="22"/>
      <c r="SO48" s="22"/>
      <c r="SP48" s="22"/>
      <c r="SQ48" s="22"/>
      <c r="SR48" s="22"/>
      <c r="SS48" s="22"/>
      <c r="ST48" s="22"/>
      <c r="SU48" s="22"/>
      <c r="SV48" s="22"/>
      <c r="SW48" s="22"/>
      <c r="SX48" s="22"/>
      <c r="SY48" s="22"/>
      <c r="SZ48" s="22"/>
      <c r="TA48" s="22"/>
      <c r="TB48" s="22"/>
      <c r="TC48" s="22"/>
      <c r="TD48" s="22"/>
      <c r="TE48" s="22"/>
      <c r="TF48" s="22"/>
      <c r="TG48" s="22"/>
      <c r="TH48" s="22"/>
      <c r="TI48" s="22"/>
      <c r="TJ48" s="22"/>
      <c r="TK48" s="22"/>
      <c r="TL48" s="22"/>
      <c r="TM48" s="22"/>
      <c r="TN48" s="22"/>
      <c r="TO48" s="22"/>
      <c r="TP48" s="22"/>
      <c r="TQ48" s="22"/>
      <c r="TR48" s="22"/>
      <c r="TS48" s="22"/>
      <c r="TT48" s="22"/>
      <c r="TU48" s="22"/>
      <c r="TV48" s="22"/>
      <c r="TW48" s="22"/>
      <c r="TX48" s="22"/>
    </row>
    <row r="49" spans="1:544" s="13" customFormat="1" ht="12.75" x14ac:dyDescent="0.25">
      <c r="A49" s="33"/>
      <c r="B49" s="40"/>
      <c r="C49" s="41" t="s">
        <v>89</v>
      </c>
      <c r="D49" s="42">
        <f>D50</f>
        <v>30961454.219999999</v>
      </c>
      <c r="E49" s="42">
        <f t="shared" ref="E49:G49" si="15">E50</f>
        <v>26665204.050000001</v>
      </c>
      <c r="F49" s="42">
        <f t="shared" si="15"/>
        <v>30986896.960000001</v>
      </c>
      <c r="G49" s="42">
        <f t="shared" si="15"/>
        <v>108021743</v>
      </c>
      <c r="H49" s="42">
        <f t="shared" ref="H49:O49" si="16">H50+H56</f>
        <v>32546938</v>
      </c>
      <c r="I49" s="42">
        <f t="shared" si="16"/>
        <v>27937717</v>
      </c>
      <c r="J49" s="42">
        <f t="shared" si="16"/>
        <v>27814699</v>
      </c>
      <c r="K49" s="42">
        <f t="shared" si="16"/>
        <v>32764179</v>
      </c>
      <c r="L49" s="42">
        <f t="shared" si="16"/>
        <v>27331127</v>
      </c>
      <c r="M49" s="42">
        <f t="shared" si="16"/>
        <v>39846889</v>
      </c>
      <c r="N49" s="42">
        <f t="shared" si="16"/>
        <v>335753939</v>
      </c>
      <c r="O49" s="42">
        <f t="shared" si="16"/>
        <v>26263602.91</v>
      </c>
      <c r="P49" s="42">
        <f t="shared" si="3"/>
        <v>746894389.13999999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</row>
    <row r="50" spans="1:544" s="15" customFormat="1" ht="12.75" x14ac:dyDescent="0.2">
      <c r="A50" s="34"/>
      <c r="B50" s="43"/>
      <c r="C50" s="47" t="s">
        <v>90</v>
      </c>
      <c r="D50" s="45">
        <f t="shared" ref="D50:I50" si="17">D51+D59</f>
        <v>30961454.219999999</v>
      </c>
      <c r="E50" s="45">
        <f t="shared" si="17"/>
        <v>26665204.050000001</v>
      </c>
      <c r="F50" s="45">
        <f t="shared" si="17"/>
        <v>30986896.960000001</v>
      </c>
      <c r="G50" s="45">
        <f t="shared" si="17"/>
        <v>108021743</v>
      </c>
      <c r="H50" s="45">
        <f t="shared" si="17"/>
        <v>29352211</v>
      </c>
      <c r="I50" s="45">
        <f t="shared" si="17"/>
        <v>27937717</v>
      </c>
      <c r="J50" s="45">
        <f>J51+J59</f>
        <v>27814699</v>
      </c>
      <c r="K50" s="45">
        <f>K51+K59</f>
        <v>32764179</v>
      </c>
      <c r="L50" s="45">
        <f>L51+L59</f>
        <v>27199889</v>
      </c>
      <c r="M50" s="45">
        <f>M51+M59</f>
        <v>39846889</v>
      </c>
      <c r="N50" s="45">
        <f t="shared" ref="N50:O50" si="18">N51+N59</f>
        <v>335753939</v>
      </c>
      <c r="O50" s="45">
        <f t="shared" si="18"/>
        <v>26263602.91</v>
      </c>
      <c r="P50" s="45">
        <f t="shared" si="3"/>
        <v>743568424.13999999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</row>
    <row r="51" spans="1:544" s="21" customFormat="1" x14ac:dyDescent="0.2">
      <c r="A51" s="38"/>
      <c r="B51" s="54"/>
      <c r="C51" s="55" t="s">
        <v>91</v>
      </c>
      <c r="D51" s="27">
        <f>SUM(D52:D55)</f>
        <v>30850708.219999999</v>
      </c>
      <c r="E51" s="27">
        <f t="shared" ref="E51:O51" si="19">SUM(E52:E55)</f>
        <v>26565302.050000001</v>
      </c>
      <c r="F51" s="27">
        <f t="shared" si="19"/>
        <v>30895081.960000001</v>
      </c>
      <c r="G51" s="27">
        <f t="shared" si="19"/>
        <v>107972238</v>
      </c>
      <c r="H51" s="27">
        <f t="shared" si="19"/>
        <v>29272074</v>
      </c>
      <c r="I51" s="27">
        <f t="shared" si="19"/>
        <v>27755275</v>
      </c>
      <c r="J51" s="27">
        <f t="shared" si="19"/>
        <v>27681779</v>
      </c>
      <c r="K51" s="27">
        <f t="shared" si="19"/>
        <v>32623092</v>
      </c>
      <c r="L51" s="27">
        <f t="shared" si="19"/>
        <v>27011029</v>
      </c>
      <c r="M51" s="27">
        <f t="shared" si="19"/>
        <v>39689375</v>
      </c>
      <c r="N51" s="27">
        <f>SUM(N52:N55)</f>
        <v>335651846</v>
      </c>
      <c r="O51" s="27">
        <f t="shared" si="19"/>
        <v>26210565.91</v>
      </c>
      <c r="P51" s="27">
        <f t="shared" si="3"/>
        <v>742178366.13999999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</row>
    <row r="52" spans="1:544" s="22" customFormat="1" x14ac:dyDescent="0.2">
      <c r="A52" s="35" t="s">
        <v>18</v>
      </c>
      <c r="B52" s="46" t="s">
        <v>92</v>
      </c>
      <c r="C52" s="47" t="s">
        <v>93</v>
      </c>
      <c r="D52" s="48">
        <v>4039549</v>
      </c>
      <c r="E52" s="48">
        <v>4396181</v>
      </c>
      <c r="F52" s="48">
        <v>5071713</v>
      </c>
      <c r="G52" s="48">
        <v>4340224</v>
      </c>
      <c r="H52" s="48">
        <v>4108556</v>
      </c>
      <c r="I52" s="48">
        <v>4147016</v>
      </c>
      <c r="J52" s="48">
        <v>4105699</v>
      </c>
      <c r="K52" s="48">
        <v>5940106</v>
      </c>
      <c r="L52" s="48">
        <v>4095953</v>
      </c>
      <c r="M52" s="48">
        <v>11348453</v>
      </c>
      <c r="N52" s="48">
        <v>313154037</v>
      </c>
      <c r="O52" s="48">
        <v>2476612</v>
      </c>
      <c r="P52" s="48">
        <f t="shared" si="3"/>
        <v>367224099</v>
      </c>
      <c r="Q52" s="14"/>
      <c r="R52" s="14"/>
    </row>
    <row r="53" spans="1:544" s="22" customFormat="1" x14ac:dyDescent="0.2">
      <c r="A53" s="35" t="s">
        <v>94</v>
      </c>
      <c r="B53" s="46" t="s">
        <v>92</v>
      </c>
      <c r="C53" s="47" t="s">
        <v>95</v>
      </c>
      <c r="D53" s="48">
        <v>352989</v>
      </c>
      <c r="E53" s="48">
        <v>398755</v>
      </c>
      <c r="F53" s="48">
        <v>317090</v>
      </c>
      <c r="G53" s="48">
        <v>430376</v>
      </c>
      <c r="H53" s="48">
        <v>412554</v>
      </c>
      <c r="I53" s="48">
        <v>348270</v>
      </c>
      <c r="J53" s="48">
        <v>349914</v>
      </c>
      <c r="K53" s="48">
        <v>415227</v>
      </c>
      <c r="L53" s="48">
        <v>327705</v>
      </c>
      <c r="M53" s="48">
        <v>240690</v>
      </c>
      <c r="N53" s="48">
        <v>378685</v>
      </c>
      <c r="O53" s="48">
        <v>348118</v>
      </c>
      <c r="P53" s="48">
        <f t="shared" si="3"/>
        <v>4320373</v>
      </c>
    </row>
    <row r="54" spans="1:544" s="22" customFormat="1" x14ac:dyDescent="0.2">
      <c r="A54" s="35" t="s">
        <v>18</v>
      </c>
      <c r="B54" s="46" t="s">
        <v>92</v>
      </c>
      <c r="C54" s="47" t="s">
        <v>96</v>
      </c>
      <c r="D54" s="48">
        <v>1417062</v>
      </c>
      <c r="E54" s="48">
        <v>1616632</v>
      </c>
      <c r="F54" s="48">
        <v>2274535</v>
      </c>
      <c r="G54" s="48">
        <v>1625740</v>
      </c>
      <c r="H54" s="48">
        <v>2641026</v>
      </c>
      <c r="I54" s="48">
        <v>2171735</v>
      </c>
      <c r="J54" s="48">
        <v>1830697</v>
      </c>
      <c r="K54" s="48">
        <v>1927376</v>
      </c>
      <c r="L54" s="48">
        <v>2051391</v>
      </c>
      <c r="M54" s="48">
        <v>2476573</v>
      </c>
      <c r="N54" s="48">
        <v>322007</v>
      </c>
      <c r="O54" s="48">
        <v>3084832</v>
      </c>
      <c r="P54" s="48">
        <f t="shared" si="3"/>
        <v>23439606</v>
      </c>
    </row>
    <row r="55" spans="1:544" s="23" customFormat="1" x14ac:dyDescent="0.2">
      <c r="A55" s="35" t="s">
        <v>97</v>
      </c>
      <c r="B55" s="46" t="s">
        <v>98</v>
      </c>
      <c r="C55" s="47" t="s">
        <v>99</v>
      </c>
      <c r="D55" s="48">
        <f>5508320.29+19532787.93</f>
        <v>25041108.219999999</v>
      </c>
      <c r="E55" s="48">
        <f>848974.57+19304759.48</f>
        <v>20153734.050000001</v>
      </c>
      <c r="F55" s="48">
        <f>990282.67+22241461.29</f>
        <v>23231743.960000001</v>
      </c>
      <c r="G55" s="48">
        <v>101575898</v>
      </c>
      <c r="H55" s="48">
        <v>22109938</v>
      </c>
      <c r="I55" s="48">
        <v>21088254</v>
      </c>
      <c r="J55" s="48">
        <v>21395469</v>
      </c>
      <c r="K55" s="48">
        <v>24340383</v>
      </c>
      <c r="L55" s="48">
        <v>20535980</v>
      </c>
      <c r="M55" s="48">
        <f>22377227+3246432</f>
        <v>25623659</v>
      </c>
      <c r="N55" s="48">
        <v>21797117</v>
      </c>
      <c r="O55" s="48">
        <f>18247916+2053087.91</f>
        <v>20301003.91</v>
      </c>
      <c r="P55" s="48">
        <f t="shared" si="3"/>
        <v>347194288.14000005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  <c r="IW55" s="22"/>
      <c r="IX55" s="22"/>
      <c r="IY55" s="22"/>
      <c r="IZ55" s="22"/>
      <c r="JA55" s="22"/>
      <c r="JB55" s="22"/>
      <c r="JC55" s="22"/>
      <c r="JD55" s="22"/>
      <c r="JE55" s="22"/>
      <c r="JF55" s="22"/>
      <c r="JG55" s="22"/>
      <c r="JH55" s="22"/>
      <c r="JI55" s="22"/>
      <c r="JJ55" s="22"/>
      <c r="JK55" s="22"/>
      <c r="JL55" s="22"/>
      <c r="JM55" s="22"/>
      <c r="JN55" s="22"/>
      <c r="JO55" s="22"/>
      <c r="JP55" s="22"/>
      <c r="JQ55" s="22"/>
      <c r="JR55" s="22"/>
      <c r="JS55" s="22"/>
      <c r="JT55" s="22"/>
      <c r="JU55" s="22"/>
      <c r="JV55" s="22"/>
      <c r="JW55" s="22"/>
      <c r="JX55" s="22"/>
      <c r="JY55" s="22"/>
      <c r="JZ55" s="22"/>
      <c r="KA55" s="22"/>
      <c r="KB55" s="22"/>
      <c r="KC55" s="22"/>
      <c r="KD55" s="22"/>
      <c r="KE55" s="22"/>
      <c r="KF55" s="22"/>
      <c r="KG55" s="22"/>
      <c r="KH55" s="22"/>
      <c r="KI55" s="22"/>
      <c r="KJ55" s="22"/>
      <c r="KK55" s="22"/>
      <c r="KL55" s="22"/>
      <c r="KM55" s="22"/>
      <c r="KN55" s="22"/>
      <c r="KO55" s="22"/>
      <c r="KP55" s="22"/>
      <c r="KQ55" s="22"/>
      <c r="KR55" s="22"/>
      <c r="KS55" s="22"/>
      <c r="KT55" s="22"/>
      <c r="KU55" s="22"/>
      <c r="KV55" s="22"/>
      <c r="KW55" s="22"/>
      <c r="KX55" s="22"/>
      <c r="KY55" s="22"/>
      <c r="KZ55" s="22"/>
      <c r="LA55" s="22"/>
      <c r="LB55" s="22"/>
      <c r="LC55" s="22"/>
      <c r="LD55" s="22"/>
      <c r="LE55" s="22"/>
      <c r="LF55" s="22"/>
      <c r="LG55" s="22"/>
      <c r="LH55" s="22"/>
      <c r="LI55" s="22"/>
      <c r="LJ55" s="22"/>
      <c r="LK55" s="22"/>
      <c r="LL55" s="22"/>
      <c r="LM55" s="22"/>
      <c r="LN55" s="22"/>
      <c r="LO55" s="22"/>
      <c r="LP55" s="22"/>
      <c r="LQ55" s="22"/>
      <c r="LR55" s="22"/>
      <c r="LS55" s="22"/>
      <c r="LT55" s="22"/>
      <c r="LU55" s="22"/>
      <c r="LV55" s="22"/>
      <c r="LW55" s="22"/>
      <c r="LX55" s="22"/>
      <c r="LY55" s="22"/>
      <c r="LZ55" s="22"/>
      <c r="MA55" s="22"/>
      <c r="MB55" s="22"/>
      <c r="MC55" s="22"/>
      <c r="MD55" s="22"/>
      <c r="ME55" s="22"/>
      <c r="MF55" s="22"/>
      <c r="MG55" s="22"/>
      <c r="MH55" s="22"/>
      <c r="MI55" s="22"/>
      <c r="MJ55" s="22"/>
      <c r="MK55" s="22"/>
      <c r="ML55" s="22"/>
      <c r="MM55" s="22"/>
      <c r="MN55" s="22"/>
      <c r="MO55" s="22"/>
      <c r="MP55" s="22"/>
      <c r="MQ55" s="22"/>
      <c r="MR55" s="22"/>
      <c r="MS55" s="22"/>
      <c r="MT55" s="22"/>
      <c r="MU55" s="22"/>
      <c r="MV55" s="22"/>
      <c r="MW55" s="22"/>
      <c r="MX55" s="22"/>
      <c r="MY55" s="22"/>
      <c r="MZ55" s="22"/>
      <c r="NA55" s="22"/>
      <c r="NB55" s="22"/>
      <c r="NC55" s="22"/>
      <c r="ND55" s="22"/>
      <c r="NE55" s="22"/>
      <c r="NF55" s="22"/>
      <c r="NG55" s="22"/>
      <c r="NH55" s="22"/>
      <c r="NI55" s="22"/>
      <c r="NJ55" s="22"/>
      <c r="NK55" s="22"/>
      <c r="NL55" s="22"/>
      <c r="NM55" s="22"/>
      <c r="NN55" s="22"/>
      <c r="NO55" s="22"/>
      <c r="NP55" s="22"/>
      <c r="NQ55" s="22"/>
      <c r="NR55" s="22"/>
      <c r="NS55" s="22"/>
      <c r="NT55" s="22"/>
      <c r="NU55" s="22"/>
      <c r="NV55" s="22"/>
      <c r="NW55" s="22"/>
      <c r="NX55" s="22"/>
      <c r="NY55" s="22"/>
      <c r="NZ55" s="22"/>
      <c r="OA55" s="22"/>
      <c r="OB55" s="22"/>
      <c r="OC55" s="22"/>
      <c r="OD55" s="22"/>
      <c r="OE55" s="22"/>
      <c r="OF55" s="22"/>
      <c r="OG55" s="22"/>
      <c r="OH55" s="22"/>
      <c r="OI55" s="22"/>
      <c r="OJ55" s="22"/>
      <c r="OK55" s="22"/>
      <c r="OL55" s="22"/>
      <c r="OM55" s="22"/>
      <c r="ON55" s="22"/>
      <c r="OO55" s="22"/>
      <c r="OP55" s="22"/>
      <c r="OQ55" s="22"/>
      <c r="OR55" s="22"/>
      <c r="OS55" s="22"/>
      <c r="OT55" s="22"/>
      <c r="OU55" s="22"/>
      <c r="OV55" s="22"/>
      <c r="OW55" s="22"/>
      <c r="OX55" s="22"/>
      <c r="OY55" s="22"/>
      <c r="OZ55" s="22"/>
      <c r="PA55" s="22"/>
      <c r="PB55" s="22"/>
      <c r="PC55" s="22"/>
      <c r="PD55" s="22"/>
      <c r="PE55" s="22"/>
      <c r="PF55" s="22"/>
      <c r="PG55" s="22"/>
      <c r="PH55" s="22"/>
      <c r="PI55" s="22"/>
      <c r="PJ55" s="22"/>
      <c r="PK55" s="22"/>
      <c r="PL55" s="22"/>
      <c r="PM55" s="22"/>
      <c r="PN55" s="22"/>
      <c r="PO55" s="22"/>
      <c r="PP55" s="22"/>
      <c r="PQ55" s="22"/>
      <c r="PR55" s="22"/>
      <c r="PS55" s="22"/>
      <c r="PT55" s="22"/>
      <c r="PU55" s="22"/>
      <c r="PV55" s="22"/>
      <c r="PW55" s="22"/>
      <c r="PX55" s="22"/>
      <c r="PY55" s="22"/>
      <c r="PZ55" s="22"/>
      <c r="QA55" s="22"/>
      <c r="QB55" s="22"/>
      <c r="QC55" s="22"/>
      <c r="QD55" s="22"/>
      <c r="QE55" s="22"/>
      <c r="QF55" s="22"/>
      <c r="QG55" s="22"/>
      <c r="QH55" s="22"/>
      <c r="QI55" s="22"/>
      <c r="QJ55" s="22"/>
      <c r="QK55" s="22"/>
      <c r="QL55" s="22"/>
      <c r="QM55" s="22"/>
      <c r="QN55" s="22"/>
      <c r="QO55" s="22"/>
      <c r="QP55" s="22"/>
      <c r="QQ55" s="22"/>
      <c r="QR55" s="22"/>
      <c r="QS55" s="22"/>
      <c r="QT55" s="22"/>
      <c r="QU55" s="22"/>
      <c r="QV55" s="22"/>
      <c r="QW55" s="22"/>
      <c r="QX55" s="22"/>
      <c r="QY55" s="22"/>
      <c r="QZ55" s="22"/>
      <c r="RA55" s="22"/>
      <c r="RB55" s="22"/>
      <c r="RC55" s="22"/>
      <c r="RD55" s="22"/>
      <c r="RE55" s="22"/>
      <c r="RF55" s="22"/>
      <c r="RG55" s="22"/>
      <c r="RH55" s="22"/>
      <c r="RI55" s="22"/>
      <c r="RJ55" s="22"/>
      <c r="RK55" s="22"/>
      <c r="RL55" s="22"/>
      <c r="RM55" s="22"/>
      <c r="RN55" s="22"/>
      <c r="RO55" s="22"/>
      <c r="RP55" s="22"/>
      <c r="RQ55" s="22"/>
      <c r="RR55" s="22"/>
      <c r="RS55" s="22"/>
      <c r="RT55" s="22"/>
      <c r="RU55" s="22"/>
      <c r="RV55" s="22"/>
      <c r="RW55" s="22"/>
      <c r="RX55" s="22"/>
      <c r="RY55" s="22"/>
      <c r="RZ55" s="22"/>
      <c r="SA55" s="22"/>
      <c r="SB55" s="22"/>
      <c r="SC55" s="22"/>
      <c r="SD55" s="22"/>
      <c r="SE55" s="22"/>
      <c r="SF55" s="22"/>
      <c r="SG55" s="22"/>
      <c r="SH55" s="22"/>
      <c r="SI55" s="22"/>
      <c r="SJ55" s="22"/>
      <c r="SK55" s="22"/>
      <c r="SL55" s="22"/>
      <c r="SM55" s="22"/>
      <c r="SN55" s="22"/>
      <c r="SO55" s="22"/>
      <c r="SP55" s="22"/>
      <c r="SQ55" s="22"/>
      <c r="SR55" s="22"/>
      <c r="SS55" s="22"/>
      <c r="ST55" s="22"/>
      <c r="SU55" s="22"/>
      <c r="SV55" s="22"/>
      <c r="SW55" s="22"/>
      <c r="SX55" s="22"/>
      <c r="SY55" s="22"/>
      <c r="SZ55" s="22"/>
      <c r="TA55" s="22"/>
      <c r="TB55" s="22"/>
      <c r="TC55" s="22"/>
      <c r="TD55" s="22"/>
      <c r="TE55" s="22"/>
      <c r="TF55" s="22"/>
      <c r="TG55" s="22"/>
      <c r="TH55" s="22"/>
      <c r="TI55" s="22"/>
      <c r="TJ55" s="22"/>
      <c r="TK55" s="22"/>
      <c r="TL55" s="22"/>
      <c r="TM55" s="22"/>
      <c r="TN55" s="22"/>
      <c r="TO55" s="22"/>
      <c r="TP55" s="22"/>
      <c r="TQ55" s="22"/>
      <c r="TR55" s="22"/>
      <c r="TS55" s="22"/>
      <c r="TT55" s="22"/>
      <c r="TU55" s="22"/>
      <c r="TV55" s="22"/>
      <c r="TW55" s="22"/>
      <c r="TX55" s="22"/>
    </row>
    <row r="56" spans="1:544" s="21" customFormat="1" x14ac:dyDescent="0.2">
      <c r="A56" s="38"/>
      <c r="B56" s="54"/>
      <c r="C56" s="55" t="s">
        <v>100</v>
      </c>
      <c r="D56" s="27">
        <f t="shared" ref="D56:G56" si="20">SUM(D57)</f>
        <v>0</v>
      </c>
      <c r="E56" s="27">
        <f t="shared" si="20"/>
        <v>0</v>
      </c>
      <c r="F56" s="27">
        <f t="shared" si="20"/>
        <v>0</v>
      </c>
      <c r="G56" s="27">
        <f t="shared" si="20"/>
        <v>0</v>
      </c>
      <c r="H56" s="27">
        <f>SUM(H57)</f>
        <v>3194727</v>
      </c>
      <c r="I56" s="27">
        <f>SUM(I57)</f>
        <v>0</v>
      </c>
      <c r="J56" s="27">
        <f>SUM(J57)</f>
        <v>0</v>
      </c>
      <c r="K56" s="27">
        <f>SUM(K57)</f>
        <v>0</v>
      </c>
      <c r="L56" s="27">
        <f>SUM(L57:L58)</f>
        <v>131238</v>
      </c>
      <c r="M56" s="27">
        <v>0</v>
      </c>
      <c r="N56" s="27">
        <v>0</v>
      </c>
      <c r="O56" s="27">
        <v>0</v>
      </c>
      <c r="P56" s="27">
        <f t="shared" si="3"/>
        <v>3325965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</row>
    <row r="57" spans="1:544" s="23" customFormat="1" x14ac:dyDescent="0.2">
      <c r="A57" s="35" t="s">
        <v>18</v>
      </c>
      <c r="B57" s="46" t="s">
        <v>101</v>
      </c>
      <c r="C57" s="47" t="s">
        <v>102</v>
      </c>
      <c r="D57" s="48">
        <v>0</v>
      </c>
      <c r="E57" s="48">
        <v>0</v>
      </c>
      <c r="F57" s="48">
        <v>0</v>
      </c>
      <c r="G57" s="48">
        <v>0</v>
      </c>
      <c r="H57" s="48">
        <v>3194727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f t="shared" si="3"/>
        <v>3194727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  <c r="IW57" s="22"/>
      <c r="IX57" s="22"/>
      <c r="IY57" s="22"/>
      <c r="IZ57" s="22"/>
      <c r="JA57" s="22"/>
      <c r="JB57" s="22"/>
      <c r="JC57" s="22"/>
      <c r="JD57" s="22"/>
      <c r="JE57" s="22"/>
      <c r="JF57" s="22"/>
      <c r="JG57" s="22"/>
      <c r="JH57" s="22"/>
      <c r="JI57" s="22"/>
      <c r="JJ57" s="22"/>
      <c r="JK57" s="22"/>
      <c r="JL57" s="22"/>
      <c r="JM57" s="22"/>
      <c r="JN57" s="22"/>
      <c r="JO57" s="22"/>
      <c r="JP57" s="22"/>
      <c r="JQ57" s="22"/>
      <c r="JR57" s="22"/>
      <c r="JS57" s="22"/>
      <c r="JT57" s="22"/>
      <c r="JU57" s="22"/>
      <c r="JV57" s="22"/>
      <c r="JW57" s="22"/>
      <c r="JX57" s="22"/>
      <c r="JY57" s="22"/>
      <c r="JZ57" s="22"/>
      <c r="KA57" s="22"/>
      <c r="KB57" s="22"/>
      <c r="KC57" s="22"/>
      <c r="KD57" s="22"/>
      <c r="KE57" s="22"/>
      <c r="KF57" s="22"/>
      <c r="KG57" s="22"/>
      <c r="KH57" s="22"/>
      <c r="KI57" s="22"/>
      <c r="KJ57" s="22"/>
      <c r="KK57" s="22"/>
      <c r="KL57" s="22"/>
      <c r="KM57" s="22"/>
      <c r="KN57" s="22"/>
      <c r="KO57" s="22"/>
      <c r="KP57" s="22"/>
      <c r="KQ57" s="22"/>
      <c r="KR57" s="22"/>
      <c r="KS57" s="22"/>
      <c r="KT57" s="22"/>
      <c r="KU57" s="22"/>
      <c r="KV57" s="22"/>
      <c r="KW57" s="22"/>
      <c r="KX57" s="22"/>
      <c r="KY57" s="22"/>
      <c r="KZ57" s="22"/>
      <c r="LA57" s="22"/>
      <c r="LB57" s="22"/>
      <c r="LC57" s="22"/>
      <c r="LD57" s="22"/>
      <c r="LE57" s="22"/>
      <c r="LF57" s="22"/>
      <c r="LG57" s="22"/>
      <c r="LH57" s="22"/>
      <c r="LI57" s="22"/>
      <c r="LJ57" s="22"/>
      <c r="LK57" s="22"/>
      <c r="LL57" s="22"/>
      <c r="LM57" s="22"/>
      <c r="LN57" s="22"/>
      <c r="LO57" s="22"/>
      <c r="LP57" s="22"/>
      <c r="LQ57" s="22"/>
      <c r="LR57" s="22"/>
      <c r="LS57" s="22"/>
      <c r="LT57" s="22"/>
      <c r="LU57" s="22"/>
      <c r="LV57" s="22"/>
      <c r="LW57" s="22"/>
      <c r="LX57" s="22"/>
      <c r="LY57" s="22"/>
      <c r="LZ57" s="22"/>
      <c r="MA57" s="22"/>
      <c r="MB57" s="22"/>
      <c r="MC57" s="22"/>
      <c r="MD57" s="22"/>
      <c r="ME57" s="22"/>
      <c r="MF57" s="22"/>
      <c r="MG57" s="22"/>
      <c r="MH57" s="22"/>
      <c r="MI57" s="22"/>
      <c r="MJ57" s="22"/>
      <c r="MK57" s="22"/>
      <c r="ML57" s="22"/>
      <c r="MM57" s="22"/>
      <c r="MN57" s="22"/>
      <c r="MO57" s="22"/>
      <c r="MP57" s="22"/>
      <c r="MQ57" s="22"/>
      <c r="MR57" s="22"/>
      <c r="MS57" s="22"/>
      <c r="MT57" s="22"/>
      <c r="MU57" s="22"/>
      <c r="MV57" s="22"/>
      <c r="MW57" s="22"/>
      <c r="MX57" s="22"/>
      <c r="MY57" s="22"/>
      <c r="MZ57" s="22"/>
      <c r="NA57" s="22"/>
      <c r="NB57" s="22"/>
      <c r="NC57" s="22"/>
      <c r="ND57" s="22"/>
      <c r="NE57" s="22"/>
      <c r="NF57" s="22"/>
      <c r="NG57" s="22"/>
      <c r="NH57" s="22"/>
      <c r="NI57" s="22"/>
      <c r="NJ57" s="22"/>
      <c r="NK57" s="22"/>
      <c r="NL57" s="22"/>
      <c r="NM57" s="22"/>
      <c r="NN57" s="22"/>
      <c r="NO57" s="22"/>
      <c r="NP57" s="22"/>
      <c r="NQ57" s="22"/>
      <c r="NR57" s="22"/>
      <c r="NS57" s="22"/>
      <c r="NT57" s="22"/>
      <c r="NU57" s="22"/>
      <c r="NV57" s="22"/>
      <c r="NW57" s="22"/>
      <c r="NX57" s="22"/>
      <c r="NY57" s="22"/>
      <c r="NZ57" s="22"/>
      <c r="OA57" s="22"/>
      <c r="OB57" s="22"/>
      <c r="OC57" s="22"/>
      <c r="OD57" s="22"/>
      <c r="OE57" s="22"/>
      <c r="OF57" s="22"/>
      <c r="OG57" s="22"/>
      <c r="OH57" s="22"/>
      <c r="OI57" s="22"/>
      <c r="OJ57" s="22"/>
      <c r="OK57" s="22"/>
      <c r="OL57" s="22"/>
      <c r="OM57" s="22"/>
      <c r="ON57" s="22"/>
      <c r="OO57" s="22"/>
      <c r="OP57" s="22"/>
      <c r="OQ57" s="22"/>
      <c r="OR57" s="22"/>
      <c r="OS57" s="22"/>
      <c r="OT57" s="22"/>
      <c r="OU57" s="22"/>
      <c r="OV57" s="22"/>
      <c r="OW57" s="22"/>
      <c r="OX57" s="22"/>
      <c r="OY57" s="22"/>
      <c r="OZ57" s="22"/>
      <c r="PA57" s="22"/>
      <c r="PB57" s="22"/>
      <c r="PC57" s="22"/>
      <c r="PD57" s="22"/>
      <c r="PE57" s="22"/>
      <c r="PF57" s="22"/>
      <c r="PG57" s="22"/>
      <c r="PH57" s="22"/>
      <c r="PI57" s="22"/>
      <c r="PJ57" s="22"/>
      <c r="PK57" s="22"/>
      <c r="PL57" s="22"/>
      <c r="PM57" s="22"/>
      <c r="PN57" s="22"/>
      <c r="PO57" s="22"/>
      <c r="PP57" s="22"/>
      <c r="PQ57" s="22"/>
      <c r="PR57" s="22"/>
      <c r="PS57" s="22"/>
      <c r="PT57" s="22"/>
      <c r="PU57" s="22"/>
      <c r="PV57" s="22"/>
      <c r="PW57" s="22"/>
      <c r="PX57" s="22"/>
      <c r="PY57" s="22"/>
      <c r="PZ57" s="22"/>
      <c r="QA57" s="22"/>
      <c r="QB57" s="22"/>
      <c r="QC57" s="22"/>
      <c r="QD57" s="22"/>
      <c r="QE57" s="22"/>
      <c r="QF57" s="22"/>
      <c r="QG57" s="22"/>
      <c r="QH57" s="22"/>
      <c r="QI57" s="22"/>
      <c r="QJ57" s="22"/>
      <c r="QK57" s="22"/>
      <c r="QL57" s="22"/>
      <c r="QM57" s="22"/>
      <c r="QN57" s="22"/>
      <c r="QO57" s="22"/>
      <c r="QP57" s="22"/>
      <c r="QQ57" s="22"/>
      <c r="QR57" s="22"/>
      <c r="QS57" s="22"/>
      <c r="QT57" s="22"/>
      <c r="QU57" s="22"/>
      <c r="QV57" s="22"/>
      <c r="QW57" s="22"/>
      <c r="QX57" s="22"/>
      <c r="QY57" s="22"/>
      <c r="QZ57" s="22"/>
      <c r="RA57" s="22"/>
      <c r="RB57" s="22"/>
      <c r="RC57" s="22"/>
      <c r="RD57" s="22"/>
      <c r="RE57" s="22"/>
      <c r="RF57" s="22"/>
      <c r="RG57" s="22"/>
      <c r="RH57" s="22"/>
      <c r="RI57" s="22"/>
      <c r="RJ57" s="22"/>
      <c r="RK57" s="22"/>
      <c r="RL57" s="22"/>
      <c r="RM57" s="22"/>
      <c r="RN57" s="22"/>
      <c r="RO57" s="22"/>
      <c r="RP57" s="22"/>
      <c r="RQ57" s="22"/>
      <c r="RR57" s="22"/>
      <c r="RS57" s="22"/>
      <c r="RT57" s="22"/>
      <c r="RU57" s="22"/>
      <c r="RV57" s="22"/>
      <c r="RW57" s="22"/>
      <c r="RX57" s="22"/>
      <c r="RY57" s="22"/>
      <c r="RZ57" s="22"/>
      <c r="SA57" s="22"/>
      <c r="SB57" s="22"/>
      <c r="SC57" s="22"/>
      <c r="SD57" s="22"/>
      <c r="SE57" s="22"/>
      <c r="SF57" s="22"/>
      <c r="SG57" s="22"/>
      <c r="SH57" s="22"/>
      <c r="SI57" s="22"/>
      <c r="SJ57" s="22"/>
      <c r="SK57" s="22"/>
      <c r="SL57" s="22"/>
      <c r="SM57" s="22"/>
      <c r="SN57" s="22"/>
      <c r="SO57" s="22"/>
      <c r="SP57" s="22"/>
      <c r="SQ57" s="22"/>
      <c r="SR57" s="22"/>
      <c r="SS57" s="22"/>
      <c r="ST57" s="22"/>
      <c r="SU57" s="22"/>
      <c r="SV57" s="22"/>
      <c r="SW57" s="22"/>
      <c r="SX57" s="22"/>
      <c r="SY57" s="22"/>
      <c r="SZ57" s="22"/>
      <c r="TA57" s="22"/>
      <c r="TB57" s="22"/>
      <c r="TC57" s="22"/>
      <c r="TD57" s="22"/>
      <c r="TE57" s="22"/>
      <c r="TF57" s="22"/>
      <c r="TG57" s="22"/>
      <c r="TH57" s="22"/>
      <c r="TI57" s="22"/>
      <c r="TJ57" s="22"/>
      <c r="TK57" s="22"/>
      <c r="TL57" s="22"/>
      <c r="TM57" s="22"/>
      <c r="TN57" s="22"/>
      <c r="TO57" s="22"/>
      <c r="TP57" s="22"/>
      <c r="TQ57" s="22"/>
      <c r="TR57" s="22"/>
      <c r="TS57" s="22"/>
      <c r="TT57" s="22"/>
      <c r="TU57" s="22"/>
      <c r="TV57" s="22"/>
      <c r="TW57" s="22"/>
      <c r="TX57" s="22"/>
    </row>
    <row r="58" spans="1:544" s="23" customFormat="1" x14ac:dyDescent="0.2">
      <c r="A58" s="35" t="s">
        <v>103</v>
      </c>
      <c r="B58" s="46" t="s">
        <v>104</v>
      </c>
      <c r="C58" s="47" t="s">
        <v>105</v>
      </c>
      <c r="D58" s="48"/>
      <c r="E58" s="48"/>
      <c r="F58" s="48"/>
      <c r="G58" s="48"/>
      <c r="H58" s="48"/>
      <c r="I58" s="48"/>
      <c r="J58" s="48"/>
      <c r="K58" s="48"/>
      <c r="L58" s="48">
        <v>131238</v>
      </c>
      <c r="M58" s="48">
        <v>0</v>
      </c>
      <c r="N58" s="48">
        <v>0</v>
      </c>
      <c r="O58" s="48">
        <v>0</v>
      </c>
      <c r="P58" s="48">
        <f t="shared" si="3"/>
        <v>131238</v>
      </c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  <c r="IW58" s="22"/>
      <c r="IX58" s="22"/>
      <c r="IY58" s="22"/>
      <c r="IZ58" s="22"/>
      <c r="JA58" s="22"/>
      <c r="JB58" s="22"/>
      <c r="JC58" s="22"/>
      <c r="JD58" s="22"/>
      <c r="JE58" s="22"/>
      <c r="JF58" s="22"/>
      <c r="JG58" s="22"/>
      <c r="JH58" s="22"/>
      <c r="JI58" s="22"/>
      <c r="JJ58" s="22"/>
      <c r="JK58" s="22"/>
      <c r="JL58" s="22"/>
      <c r="JM58" s="22"/>
      <c r="JN58" s="22"/>
      <c r="JO58" s="22"/>
      <c r="JP58" s="22"/>
      <c r="JQ58" s="22"/>
      <c r="JR58" s="22"/>
      <c r="JS58" s="22"/>
      <c r="JT58" s="22"/>
      <c r="JU58" s="22"/>
      <c r="JV58" s="22"/>
      <c r="JW58" s="22"/>
      <c r="JX58" s="22"/>
      <c r="JY58" s="22"/>
      <c r="JZ58" s="22"/>
      <c r="KA58" s="22"/>
      <c r="KB58" s="22"/>
      <c r="KC58" s="22"/>
      <c r="KD58" s="22"/>
      <c r="KE58" s="22"/>
      <c r="KF58" s="22"/>
      <c r="KG58" s="22"/>
      <c r="KH58" s="22"/>
      <c r="KI58" s="22"/>
      <c r="KJ58" s="22"/>
      <c r="KK58" s="22"/>
      <c r="KL58" s="22"/>
      <c r="KM58" s="22"/>
      <c r="KN58" s="22"/>
      <c r="KO58" s="22"/>
      <c r="KP58" s="22"/>
      <c r="KQ58" s="22"/>
      <c r="KR58" s="22"/>
      <c r="KS58" s="22"/>
      <c r="KT58" s="22"/>
      <c r="KU58" s="22"/>
      <c r="KV58" s="22"/>
      <c r="KW58" s="22"/>
      <c r="KX58" s="22"/>
      <c r="KY58" s="22"/>
      <c r="KZ58" s="22"/>
      <c r="LA58" s="22"/>
      <c r="LB58" s="22"/>
      <c r="LC58" s="22"/>
      <c r="LD58" s="22"/>
      <c r="LE58" s="22"/>
      <c r="LF58" s="22"/>
      <c r="LG58" s="22"/>
      <c r="LH58" s="22"/>
      <c r="LI58" s="22"/>
      <c r="LJ58" s="22"/>
      <c r="LK58" s="22"/>
      <c r="LL58" s="22"/>
      <c r="LM58" s="22"/>
      <c r="LN58" s="22"/>
      <c r="LO58" s="22"/>
      <c r="LP58" s="22"/>
      <c r="LQ58" s="22"/>
      <c r="LR58" s="22"/>
      <c r="LS58" s="22"/>
      <c r="LT58" s="22"/>
      <c r="LU58" s="22"/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22"/>
      <c r="MM58" s="22"/>
      <c r="MN58" s="22"/>
      <c r="MO58" s="22"/>
      <c r="MP58" s="22"/>
      <c r="MQ58" s="22"/>
      <c r="MR58" s="22"/>
      <c r="MS58" s="22"/>
      <c r="MT58" s="22"/>
      <c r="MU58" s="22"/>
      <c r="MV58" s="22"/>
      <c r="MW58" s="22"/>
      <c r="MX58" s="22"/>
      <c r="MY58" s="22"/>
      <c r="MZ58" s="22"/>
      <c r="NA58" s="22"/>
      <c r="NB58" s="22"/>
      <c r="NC58" s="22"/>
      <c r="ND58" s="22"/>
      <c r="NE58" s="22"/>
      <c r="NF58" s="22"/>
      <c r="NG58" s="22"/>
      <c r="NH58" s="22"/>
      <c r="NI58" s="22"/>
      <c r="NJ58" s="22"/>
      <c r="NK58" s="22"/>
      <c r="NL58" s="22"/>
      <c r="NM58" s="22"/>
      <c r="NN58" s="22"/>
      <c r="NO58" s="22"/>
      <c r="NP58" s="22"/>
      <c r="NQ58" s="22"/>
      <c r="NR58" s="22"/>
      <c r="NS58" s="22"/>
      <c r="NT58" s="22"/>
      <c r="NU58" s="22"/>
      <c r="NV58" s="22"/>
      <c r="NW58" s="22"/>
      <c r="NX58" s="22"/>
      <c r="NY58" s="22"/>
      <c r="NZ58" s="22"/>
      <c r="OA58" s="22"/>
      <c r="OB58" s="22"/>
      <c r="OC58" s="22"/>
      <c r="OD58" s="22"/>
      <c r="OE58" s="22"/>
      <c r="OF58" s="22"/>
      <c r="OG58" s="22"/>
      <c r="OH58" s="22"/>
      <c r="OI58" s="22"/>
      <c r="OJ58" s="22"/>
      <c r="OK58" s="22"/>
      <c r="OL58" s="22"/>
      <c r="OM58" s="22"/>
      <c r="ON58" s="22"/>
      <c r="OO58" s="22"/>
      <c r="OP58" s="22"/>
      <c r="OQ58" s="22"/>
      <c r="OR58" s="22"/>
      <c r="OS58" s="22"/>
      <c r="OT58" s="22"/>
      <c r="OU58" s="22"/>
      <c r="OV58" s="22"/>
      <c r="OW58" s="22"/>
      <c r="OX58" s="22"/>
      <c r="OY58" s="22"/>
      <c r="OZ58" s="22"/>
      <c r="PA58" s="22"/>
      <c r="PB58" s="22"/>
      <c r="PC58" s="22"/>
      <c r="PD58" s="22"/>
      <c r="PE58" s="22"/>
      <c r="PF58" s="22"/>
      <c r="PG58" s="22"/>
      <c r="PH58" s="22"/>
      <c r="PI58" s="22"/>
      <c r="PJ58" s="22"/>
      <c r="PK58" s="22"/>
      <c r="PL58" s="22"/>
      <c r="PM58" s="22"/>
      <c r="PN58" s="22"/>
      <c r="PO58" s="22"/>
      <c r="PP58" s="22"/>
      <c r="PQ58" s="22"/>
      <c r="PR58" s="22"/>
      <c r="PS58" s="22"/>
      <c r="PT58" s="22"/>
      <c r="PU58" s="22"/>
      <c r="PV58" s="22"/>
      <c r="PW58" s="22"/>
      <c r="PX58" s="22"/>
      <c r="PY58" s="22"/>
      <c r="PZ58" s="22"/>
      <c r="QA58" s="22"/>
      <c r="QB58" s="22"/>
      <c r="QC58" s="22"/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22"/>
      <c r="QV58" s="22"/>
      <c r="QW58" s="22"/>
      <c r="QX58" s="22"/>
      <c r="QY58" s="22"/>
      <c r="QZ58" s="22"/>
      <c r="RA58" s="22"/>
      <c r="RB58" s="22"/>
      <c r="RC58" s="22"/>
      <c r="RD58" s="22"/>
      <c r="RE58" s="22"/>
      <c r="RF58" s="22"/>
      <c r="RG58" s="22"/>
      <c r="RH58" s="22"/>
      <c r="RI58" s="22"/>
      <c r="RJ58" s="22"/>
      <c r="RK58" s="22"/>
      <c r="RL58" s="22"/>
      <c r="RM58" s="22"/>
      <c r="RN58" s="22"/>
      <c r="RO58" s="22"/>
      <c r="RP58" s="22"/>
      <c r="RQ58" s="22"/>
      <c r="RR58" s="22"/>
      <c r="RS58" s="22"/>
      <c r="RT58" s="22"/>
      <c r="RU58" s="22"/>
      <c r="RV58" s="22"/>
      <c r="RW58" s="22"/>
      <c r="RX58" s="22"/>
      <c r="RY58" s="22"/>
      <c r="RZ58" s="22"/>
      <c r="SA58" s="22"/>
      <c r="SB58" s="22"/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22"/>
      <c r="SV58" s="22"/>
      <c r="SW58" s="22"/>
      <c r="SX58" s="22"/>
      <c r="SY58" s="22"/>
      <c r="SZ58" s="22"/>
      <c r="TA58" s="22"/>
      <c r="TB58" s="22"/>
      <c r="TC58" s="22"/>
      <c r="TD58" s="22"/>
      <c r="TE58" s="22"/>
      <c r="TF58" s="22"/>
      <c r="TG58" s="22"/>
      <c r="TH58" s="22"/>
      <c r="TI58" s="22"/>
      <c r="TJ58" s="22"/>
      <c r="TK58" s="22"/>
      <c r="TL58" s="22"/>
      <c r="TM58" s="22"/>
      <c r="TN58" s="22"/>
      <c r="TO58" s="22"/>
      <c r="TP58" s="22"/>
      <c r="TQ58" s="22"/>
      <c r="TR58" s="22"/>
      <c r="TS58" s="22"/>
      <c r="TT58" s="22"/>
      <c r="TU58" s="22"/>
      <c r="TV58" s="22"/>
      <c r="TW58" s="22"/>
      <c r="TX58" s="22"/>
    </row>
    <row r="59" spans="1:544" s="20" customFormat="1" x14ac:dyDescent="0.2">
      <c r="A59" s="34"/>
      <c r="B59" s="43"/>
      <c r="C59" s="55" t="s">
        <v>71</v>
      </c>
      <c r="D59" s="27">
        <f>D60+D62+D64</f>
        <v>110746</v>
      </c>
      <c r="E59" s="27">
        <f t="shared" ref="E59:K59" si="21">E60+E62+E64</f>
        <v>99902</v>
      </c>
      <c r="F59" s="27">
        <f t="shared" si="21"/>
        <v>91815</v>
      </c>
      <c r="G59" s="27">
        <f t="shared" si="21"/>
        <v>49505</v>
      </c>
      <c r="H59" s="27">
        <f t="shared" si="21"/>
        <v>80137</v>
      </c>
      <c r="I59" s="27">
        <f t="shared" si="21"/>
        <v>182442</v>
      </c>
      <c r="J59" s="27">
        <f t="shared" si="21"/>
        <v>132920</v>
      </c>
      <c r="K59" s="27">
        <f t="shared" si="21"/>
        <v>141087</v>
      </c>
      <c r="L59" s="27">
        <f>L60+L62+L64</f>
        <v>188860</v>
      </c>
      <c r="M59" s="27">
        <f>M60+M62+M64</f>
        <v>157514</v>
      </c>
      <c r="N59" s="27">
        <f t="shared" ref="N59:O59" si="22">N60+N62+N64</f>
        <v>102093</v>
      </c>
      <c r="O59" s="27">
        <f t="shared" si="22"/>
        <v>53037</v>
      </c>
      <c r="P59" s="27">
        <f t="shared" si="3"/>
        <v>1390058</v>
      </c>
    </row>
    <row r="60" spans="1:544" s="21" customFormat="1" x14ac:dyDescent="0.2">
      <c r="A60" s="34"/>
      <c r="B60" s="43"/>
      <c r="C60" s="47" t="s">
        <v>106</v>
      </c>
      <c r="D60" s="27">
        <f t="shared" ref="D60:O60" si="23">SUM(D61:D61)</f>
        <v>16016</v>
      </c>
      <c r="E60" s="27">
        <f t="shared" si="23"/>
        <v>14955</v>
      </c>
      <c r="F60" s="27">
        <f t="shared" si="23"/>
        <v>24047</v>
      </c>
      <c r="G60" s="27">
        <f t="shared" si="23"/>
        <v>4338</v>
      </c>
      <c r="H60" s="27">
        <f t="shared" si="23"/>
        <v>19083</v>
      </c>
      <c r="I60" s="27">
        <f t="shared" si="23"/>
        <v>7908</v>
      </c>
      <c r="J60" s="27">
        <f t="shared" si="23"/>
        <v>2459</v>
      </c>
      <c r="K60" s="27">
        <f t="shared" si="23"/>
        <v>4502</v>
      </c>
      <c r="L60" s="27">
        <f t="shared" si="23"/>
        <v>8809</v>
      </c>
      <c r="M60" s="27">
        <f t="shared" si="23"/>
        <v>5441</v>
      </c>
      <c r="N60" s="27">
        <v>10372</v>
      </c>
      <c r="O60" s="27">
        <f t="shared" si="23"/>
        <v>8064</v>
      </c>
      <c r="P60" s="27">
        <f t="shared" si="3"/>
        <v>125994</v>
      </c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</row>
    <row r="61" spans="1:544" s="23" customFormat="1" x14ac:dyDescent="0.2">
      <c r="A61" s="35" t="s">
        <v>18</v>
      </c>
      <c r="B61" s="46" t="s">
        <v>107</v>
      </c>
      <c r="C61" s="47" t="s">
        <v>108</v>
      </c>
      <c r="D61" s="48">
        <v>16016</v>
      </c>
      <c r="E61" s="48">
        <v>14955</v>
      </c>
      <c r="F61" s="48">
        <v>24047</v>
      </c>
      <c r="G61" s="48">
        <v>4338</v>
      </c>
      <c r="H61" s="48">
        <v>19083</v>
      </c>
      <c r="I61" s="48">
        <v>7908</v>
      </c>
      <c r="J61" s="48">
        <v>2459</v>
      </c>
      <c r="K61" s="48">
        <v>4502</v>
      </c>
      <c r="L61" s="48">
        <v>8809</v>
      </c>
      <c r="M61" s="48">
        <v>5441</v>
      </c>
      <c r="N61" s="48">
        <v>10372</v>
      </c>
      <c r="O61" s="48">
        <v>8064</v>
      </c>
      <c r="P61" s="48">
        <f t="shared" si="3"/>
        <v>125994</v>
      </c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22"/>
      <c r="JA61" s="22"/>
      <c r="JB61" s="22"/>
      <c r="JC61" s="22"/>
      <c r="JD61" s="22"/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  <c r="LA61" s="22"/>
      <c r="LB61" s="22"/>
      <c r="LC61" s="22"/>
      <c r="LD61" s="22"/>
      <c r="LE61" s="22"/>
      <c r="LF61" s="22"/>
      <c r="LG61" s="22"/>
      <c r="LH61" s="22"/>
      <c r="LI61" s="22"/>
      <c r="LJ61" s="22"/>
      <c r="LK61" s="22"/>
      <c r="LL61" s="22"/>
      <c r="LM61" s="22"/>
      <c r="LN61" s="22"/>
      <c r="LO61" s="22"/>
      <c r="LP61" s="22"/>
      <c r="LQ61" s="22"/>
      <c r="LR61" s="22"/>
      <c r="LS61" s="22"/>
      <c r="LT61" s="22"/>
      <c r="LU61" s="22"/>
      <c r="LV61" s="22"/>
      <c r="LW61" s="22"/>
      <c r="LX61" s="22"/>
      <c r="LY61" s="22"/>
      <c r="LZ61" s="22"/>
      <c r="MA61" s="22"/>
      <c r="MB61" s="22"/>
      <c r="MC61" s="22"/>
      <c r="MD61" s="22"/>
      <c r="ME61" s="22"/>
      <c r="MF61" s="22"/>
      <c r="MG61" s="22"/>
      <c r="MH61" s="22"/>
      <c r="MI61" s="22"/>
      <c r="MJ61" s="22"/>
      <c r="MK61" s="22"/>
      <c r="ML61" s="22"/>
      <c r="MM61" s="22"/>
      <c r="MN61" s="22"/>
      <c r="MO61" s="22"/>
      <c r="MP61" s="22"/>
      <c r="MQ61" s="22"/>
      <c r="MR61" s="22"/>
      <c r="MS61" s="22"/>
      <c r="MT61" s="22"/>
      <c r="MU61" s="22"/>
      <c r="MV61" s="22"/>
      <c r="MW61" s="22"/>
      <c r="MX61" s="22"/>
      <c r="MY61" s="22"/>
      <c r="MZ61" s="22"/>
      <c r="NA61" s="22"/>
      <c r="NB61" s="22"/>
      <c r="NC61" s="22"/>
      <c r="ND61" s="22"/>
      <c r="NE61" s="22"/>
      <c r="NF61" s="22"/>
      <c r="NG61" s="22"/>
      <c r="NH61" s="22"/>
      <c r="NI61" s="22"/>
      <c r="NJ61" s="22"/>
      <c r="NK61" s="22"/>
      <c r="NL61" s="22"/>
      <c r="NM61" s="22"/>
      <c r="NN61" s="22"/>
      <c r="NO61" s="22"/>
      <c r="NP61" s="22"/>
      <c r="NQ61" s="22"/>
      <c r="NR61" s="22"/>
      <c r="NS61" s="22"/>
      <c r="NT61" s="22"/>
      <c r="NU61" s="22"/>
      <c r="NV61" s="22"/>
      <c r="NW61" s="22"/>
      <c r="NX61" s="22"/>
      <c r="NY61" s="22"/>
      <c r="NZ61" s="22"/>
      <c r="OA61" s="22"/>
      <c r="OB61" s="22"/>
      <c r="OC61" s="22"/>
      <c r="OD61" s="22"/>
      <c r="OE61" s="22"/>
      <c r="OF61" s="22"/>
      <c r="OG61" s="22"/>
      <c r="OH61" s="22"/>
      <c r="OI61" s="22"/>
      <c r="OJ61" s="22"/>
      <c r="OK61" s="22"/>
      <c r="OL61" s="22"/>
      <c r="OM61" s="22"/>
      <c r="ON61" s="22"/>
      <c r="OO61" s="22"/>
      <c r="OP61" s="22"/>
      <c r="OQ61" s="22"/>
      <c r="OR61" s="22"/>
      <c r="OS61" s="22"/>
      <c r="OT61" s="22"/>
      <c r="OU61" s="22"/>
      <c r="OV61" s="22"/>
      <c r="OW61" s="22"/>
      <c r="OX61" s="22"/>
      <c r="OY61" s="22"/>
      <c r="OZ61" s="22"/>
      <c r="PA61" s="22"/>
      <c r="PB61" s="22"/>
      <c r="PC61" s="22"/>
      <c r="PD61" s="22"/>
      <c r="PE61" s="22"/>
      <c r="PF61" s="22"/>
      <c r="PG61" s="22"/>
      <c r="PH61" s="22"/>
      <c r="PI61" s="22"/>
      <c r="PJ61" s="22"/>
      <c r="PK61" s="22"/>
      <c r="PL61" s="22"/>
      <c r="PM61" s="22"/>
      <c r="PN61" s="22"/>
      <c r="PO61" s="22"/>
      <c r="PP61" s="22"/>
      <c r="PQ61" s="22"/>
      <c r="PR61" s="22"/>
      <c r="PS61" s="22"/>
      <c r="PT61" s="22"/>
      <c r="PU61" s="22"/>
      <c r="PV61" s="22"/>
      <c r="PW61" s="22"/>
      <c r="PX61" s="22"/>
      <c r="PY61" s="22"/>
      <c r="PZ61" s="22"/>
      <c r="QA61" s="22"/>
      <c r="QB61" s="22"/>
      <c r="QC61" s="22"/>
      <c r="QD61" s="22"/>
      <c r="QE61" s="22"/>
      <c r="QF61" s="22"/>
      <c r="QG61" s="22"/>
      <c r="QH61" s="22"/>
      <c r="QI61" s="22"/>
      <c r="QJ61" s="22"/>
      <c r="QK61" s="22"/>
      <c r="QL61" s="22"/>
      <c r="QM61" s="22"/>
      <c r="QN61" s="22"/>
      <c r="QO61" s="22"/>
      <c r="QP61" s="22"/>
      <c r="QQ61" s="22"/>
      <c r="QR61" s="22"/>
      <c r="QS61" s="22"/>
      <c r="QT61" s="22"/>
      <c r="QU61" s="22"/>
      <c r="QV61" s="22"/>
      <c r="QW61" s="22"/>
      <c r="QX61" s="22"/>
      <c r="QY61" s="22"/>
      <c r="QZ61" s="22"/>
      <c r="RA61" s="22"/>
      <c r="RB61" s="22"/>
      <c r="RC61" s="22"/>
      <c r="RD61" s="22"/>
      <c r="RE61" s="22"/>
      <c r="RF61" s="22"/>
      <c r="RG61" s="22"/>
      <c r="RH61" s="22"/>
      <c r="RI61" s="22"/>
      <c r="RJ61" s="22"/>
      <c r="RK61" s="22"/>
      <c r="RL61" s="22"/>
      <c r="RM61" s="22"/>
      <c r="RN61" s="22"/>
      <c r="RO61" s="22"/>
      <c r="RP61" s="22"/>
      <c r="RQ61" s="22"/>
      <c r="RR61" s="22"/>
      <c r="RS61" s="22"/>
      <c r="RT61" s="22"/>
      <c r="RU61" s="22"/>
      <c r="RV61" s="22"/>
      <c r="RW61" s="22"/>
      <c r="RX61" s="22"/>
      <c r="RY61" s="22"/>
      <c r="RZ61" s="22"/>
      <c r="SA61" s="22"/>
      <c r="SB61" s="22"/>
      <c r="SC61" s="22"/>
      <c r="SD61" s="22"/>
      <c r="SE61" s="22"/>
      <c r="SF61" s="22"/>
      <c r="SG61" s="22"/>
      <c r="SH61" s="22"/>
      <c r="SI61" s="22"/>
      <c r="SJ61" s="22"/>
      <c r="SK61" s="22"/>
      <c r="SL61" s="22"/>
      <c r="SM61" s="22"/>
      <c r="SN61" s="22"/>
      <c r="SO61" s="22"/>
      <c r="SP61" s="22"/>
      <c r="SQ61" s="22"/>
      <c r="SR61" s="22"/>
      <c r="SS61" s="22"/>
      <c r="ST61" s="22"/>
      <c r="SU61" s="22"/>
      <c r="SV61" s="22"/>
      <c r="SW61" s="22"/>
      <c r="SX61" s="22"/>
      <c r="SY61" s="22"/>
      <c r="SZ61" s="22"/>
      <c r="TA61" s="22"/>
      <c r="TB61" s="22"/>
      <c r="TC61" s="22"/>
      <c r="TD61" s="22"/>
      <c r="TE61" s="22"/>
      <c r="TF61" s="22"/>
      <c r="TG61" s="22"/>
      <c r="TH61" s="22"/>
      <c r="TI61" s="22"/>
      <c r="TJ61" s="22"/>
      <c r="TK61" s="22"/>
      <c r="TL61" s="22"/>
      <c r="TM61" s="22"/>
      <c r="TN61" s="22"/>
      <c r="TO61" s="22"/>
      <c r="TP61" s="22"/>
      <c r="TQ61" s="22"/>
      <c r="TR61" s="22"/>
      <c r="TS61" s="22"/>
      <c r="TT61" s="22"/>
      <c r="TU61" s="22"/>
      <c r="TV61" s="22"/>
      <c r="TW61" s="22"/>
      <c r="TX61" s="22"/>
    </row>
    <row r="62" spans="1:544" s="21" customFormat="1" x14ac:dyDescent="0.2">
      <c r="A62" s="34"/>
      <c r="B62" s="43"/>
      <c r="C62" s="47" t="s">
        <v>109</v>
      </c>
      <c r="D62" s="27">
        <f>SUM(D63)</f>
        <v>87549</v>
      </c>
      <c r="E62" s="27">
        <f t="shared" ref="E62:O62" si="24">SUM(E63)</f>
        <v>76688</v>
      </c>
      <c r="F62" s="27">
        <f t="shared" si="24"/>
        <v>63708</v>
      </c>
      <c r="G62" s="27">
        <f t="shared" si="24"/>
        <v>41733</v>
      </c>
      <c r="H62" s="27">
        <f t="shared" si="24"/>
        <v>58898</v>
      </c>
      <c r="I62" s="27">
        <f t="shared" si="24"/>
        <v>172917</v>
      </c>
      <c r="J62" s="27">
        <f t="shared" si="24"/>
        <v>127766</v>
      </c>
      <c r="K62" s="27">
        <f t="shared" si="24"/>
        <v>135507</v>
      </c>
      <c r="L62" s="27">
        <f t="shared" si="24"/>
        <v>179512</v>
      </c>
      <c r="M62" s="27">
        <f t="shared" si="24"/>
        <v>151534</v>
      </c>
      <c r="N62" s="27">
        <v>90643</v>
      </c>
      <c r="O62" s="27">
        <f t="shared" si="24"/>
        <v>44973</v>
      </c>
      <c r="P62" s="27">
        <f t="shared" si="3"/>
        <v>1231428</v>
      </c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</row>
    <row r="63" spans="1:544" s="22" customFormat="1" x14ac:dyDescent="0.2">
      <c r="A63" s="35" t="s">
        <v>18</v>
      </c>
      <c r="B63" s="46" t="s">
        <v>110</v>
      </c>
      <c r="C63" s="47" t="s">
        <v>111</v>
      </c>
      <c r="D63" s="48">
        <v>87549</v>
      </c>
      <c r="E63" s="48">
        <v>76688</v>
      </c>
      <c r="F63" s="48">
        <v>63708</v>
      </c>
      <c r="G63" s="48">
        <v>41733</v>
      </c>
      <c r="H63" s="48">
        <v>58898</v>
      </c>
      <c r="I63" s="48">
        <v>172917</v>
      </c>
      <c r="J63" s="48">
        <v>127766</v>
      </c>
      <c r="K63" s="48">
        <v>135507</v>
      </c>
      <c r="L63" s="48">
        <v>179512</v>
      </c>
      <c r="M63" s="48">
        <v>151534</v>
      </c>
      <c r="N63" s="48">
        <v>90643</v>
      </c>
      <c r="O63" s="48">
        <v>44973</v>
      </c>
      <c r="P63" s="48">
        <f t="shared" si="3"/>
        <v>1231428</v>
      </c>
    </row>
    <row r="64" spans="1:544" s="25" customFormat="1" x14ac:dyDescent="0.2">
      <c r="A64" s="35" t="s">
        <v>18</v>
      </c>
      <c r="B64" s="46" t="s">
        <v>112</v>
      </c>
      <c r="C64" s="47" t="s">
        <v>113</v>
      </c>
      <c r="D64" s="48">
        <v>7181</v>
      </c>
      <c r="E64" s="48">
        <v>8259</v>
      </c>
      <c r="F64" s="48">
        <v>4060</v>
      </c>
      <c r="G64" s="48">
        <v>3434</v>
      </c>
      <c r="H64" s="48">
        <v>2156</v>
      </c>
      <c r="I64" s="48">
        <v>1617</v>
      </c>
      <c r="J64" s="48">
        <v>2695</v>
      </c>
      <c r="K64" s="48">
        <v>1078</v>
      </c>
      <c r="L64" s="48">
        <v>539</v>
      </c>
      <c r="M64" s="48">
        <v>539</v>
      </c>
      <c r="N64" s="48">
        <v>1078</v>
      </c>
      <c r="O64" s="48"/>
      <c r="P64" s="48">
        <f t="shared" si="3"/>
        <v>32636</v>
      </c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  <c r="NX64" s="24"/>
      <c r="NY64" s="24"/>
      <c r="NZ64" s="24"/>
      <c r="OA64" s="24"/>
      <c r="OB64" s="24"/>
      <c r="OC64" s="24"/>
      <c r="OD64" s="24"/>
      <c r="OE64" s="24"/>
      <c r="OF64" s="24"/>
      <c r="OG64" s="24"/>
      <c r="OH64" s="24"/>
      <c r="OI64" s="24"/>
      <c r="OJ64" s="24"/>
      <c r="OK64" s="24"/>
      <c r="OL64" s="24"/>
      <c r="OM64" s="24"/>
      <c r="ON64" s="24"/>
      <c r="OO64" s="24"/>
      <c r="OP64" s="24"/>
      <c r="OQ64" s="24"/>
      <c r="OR64" s="24"/>
      <c r="OS64" s="24"/>
      <c r="OT64" s="24"/>
      <c r="OU64" s="24"/>
      <c r="OV64" s="24"/>
      <c r="OW64" s="24"/>
      <c r="OX64" s="24"/>
      <c r="OY64" s="24"/>
      <c r="OZ64" s="24"/>
      <c r="PA64" s="24"/>
      <c r="PB64" s="24"/>
      <c r="PC64" s="24"/>
      <c r="PD64" s="24"/>
      <c r="PE64" s="24"/>
      <c r="PF64" s="24"/>
      <c r="PG64" s="24"/>
      <c r="PH64" s="24"/>
      <c r="PI64" s="24"/>
      <c r="PJ64" s="24"/>
      <c r="PK64" s="24"/>
      <c r="PL64" s="24"/>
      <c r="PM64" s="24"/>
      <c r="PN64" s="24"/>
      <c r="PO64" s="24"/>
      <c r="PP64" s="24"/>
      <c r="PQ64" s="24"/>
      <c r="PR64" s="24"/>
      <c r="PS64" s="24"/>
      <c r="PT64" s="24"/>
      <c r="PU64" s="24"/>
      <c r="PV64" s="24"/>
      <c r="PW64" s="24"/>
      <c r="PX64" s="24"/>
      <c r="PY64" s="24"/>
      <c r="PZ64" s="24"/>
      <c r="QA64" s="24"/>
      <c r="QB64" s="24"/>
      <c r="QC64" s="24"/>
      <c r="QD64" s="24"/>
      <c r="QE64" s="24"/>
      <c r="QF64" s="24"/>
      <c r="QG64" s="24"/>
      <c r="QH64" s="24"/>
      <c r="QI64" s="24"/>
      <c r="QJ64" s="24"/>
      <c r="QK64" s="24"/>
      <c r="QL64" s="24"/>
      <c r="QM64" s="24"/>
      <c r="QN64" s="24"/>
      <c r="QO64" s="24"/>
      <c r="QP64" s="24"/>
      <c r="QQ64" s="24"/>
      <c r="QR64" s="24"/>
      <c r="QS64" s="24"/>
      <c r="QT64" s="24"/>
      <c r="QU64" s="24"/>
      <c r="QV64" s="24"/>
      <c r="QW64" s="24"/>
      <c r="QX64" s="24"/>
      <c r="QY64" s="24"/>
      <c r="QZ64" s="24"/>
      <c r="RA64" s="24"/>
      <c r="RB64" s="24"/>
      <c r="RC64" s="24"/>
      <c r="RD64" s="24"/>
      <c r="RE64" s="24"/>
      <c r="RF64" s="24"/>
      <c r="RG64" s="24"/>
      <c r="RH64" s="24"/>
      <c r="RI64" s="24"/>
      <c r="RJ64" s="24"/>
      <c r="RK64" s="24"/>
      <c r="RL64" s="24"/>
      <c r="RM64" s="24"/>
      <c r="RN64" s="24"/>
      <c r="RO64" s="24"/>
      <c r="RP64" s="24"/>
      <c r="RQ64" s="24"/>
      <c r="RR64" s="24"/>
      <c r="RS64" s="24"/>
      <c r="RT64" s="24"/>
      <c r="RU64" s="24"/>
      <c r="RV64" s="24"/>
      <c r="RW64" s="24"/>
      <c r="RX64" s="24"/>
      <c r="RY64" s="24"/>
      <c r="RZ64" s="24"/>
      <c r="SA64" s="24"/>
      <c r="SB64" s="24"/>
      <c r="SC64" s="24"/>
      <c r="SD64" s="24"/>
      <c r="SE64" s="24"/>
      <c r="SF64" s="24"/>
      <c r="SG64" s="24"/>
      <c r="SH64" s="24"/>
      <c r="SI64" s="24"/>
      <c r="SJ64" s="24"/>
      <c r="SK64" s="24"/>
      <c r="SL64" s="24"/>
      <c r="SM64" s="24"/>
      <c r="SN64" s="24"/>
      <c r="SO64" s="24"/>
      <c r="SP64" s="24"/>
      <c r="SQ64" s="24"/>
      <c r="SR64" s="24"/>
      <c r="SS64" s="24"/>
      <c r="ST64" s="24"/>
      <c r="SU64" s="24"/>
      <c r="SV64" s="24"/>
      <c r="SW64" s="24"/>
      <c r="SX64" s="24"/>
      <c r="SY64" s="24"/>
      <c r="SZ64" s="24"/>
      <c r="TA64" s="24"/>
      <c r="TB64" s="24"/>
      <c r="TC64" s="24"/>
      <c r="TD64" s="24"/>
      <c r="TE64" s="24"/>
      <c r="TF64" s="24"/>
      <c r="TG64" s="24"/>
      <c r="TH64" s="24"/>
      <c r="TI64" s="24"/>
      <c r="TJ64" s="24"/>
      <c r="TK64" s="24"/>
      <c r="TL64" s="24"/>
      <c r="TM64" s="24"/>
      <c r="TN64" s="24"/>
      <c r="TO64" s="24"/>
      <c r="TP64" s="24"/>
      <c r="TQ64" s="24"/>
      <c r="TR64" s="24"/>
      <c r="TS64" s="24"/>
      <c r="TT64" s="24"/>
      <c r="TU64" s="24"/>
      <c r="TV64" s="24"/>
      <c r="TW64" s="24"/>
      <c r="TX64" s="24"/>
    </row>
    <row r="65" spans="1:544" s="15" customFormat="1" ht="27" customHeight="1" x14ac:dyDescent="0.2">
      <c r="A65" s="34"/>
      <c r="B65" s="43"/>
      <c r="C65" s="56" t="s">
        <v>114</v>
      </c>
      <c r="D65" s="57">
        <f t="shared" ref="D65:O65" si="25">SUM(D67+D79+D101+D208+D260)</f>
        <v>6055920901</v>
      </c>
      <c r="E65" s="57">
        <f t="shared" si="25"/>
        <v>5710000946</v>
      </c>
      <c r="F65" s="57">
        <f t="shared" si="25"/>
        <v>4964988136</v>
      </c>
      <c r="G65" s="57">
        <f t="shared" si="25"/>
        <v>5390972019</v>
      </c>
      <c r="H65" s="57">
        <f t="shared" si="25"/>
        <v>5401533234</v>
      </c>
      <c r="I65" s="57">
        <f t="shared" si="25"/>
        <v>5524119897</v>
      </c>
      <c r="J65" s="57">
        <f t="shared" si="25"/>
        <v>5978885697</v>
      </c>
      <c r="K65" s="57">
        <f t="shared" si="25"/>
        <v>5752428220</v>
      </c>
      <c r="L65" s="57">
        <f t="shared" si="25"/>
        <v>5020189651</v>
      </c>
      <c r="M65" s="57">
        <f t="shared" si="25"/>
        <v>4792834332</v>
      </c>
      <c r="N65" s="57">
        <f t="shared" si="25"/>
        <v>5797166990</v>
      </c>
      <c r="O65" s="57">
        <f t="shared" si="25"/>
        <v>7397621832</v>
      </c>
      <c r="P65" s="57">
        <f t="shared" si="3"/>
        <v>67786661855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4"/>
      <c r="KN65" s="14"/>
      <c r="KO65" s="14"/>
      <c r="KP65" s="14"/>
      <c r="KQ65" s="14"/>
      <c r="KR65" s="14"/>
      <c r="KS65" s="14"/>
      <c r="KT65" s="14"/>
      <c r="KU65" s="14"/>
      <c r="KV65" s="14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4"/>
      <c r="MP65" s="14"/>
      <c r="MQ65" s="14"/>
      <c r="MR65" s="14"/>
      <c r="MS65" s="14"/>
      <c r="MT65" s="14"/>
      <c r="MU65" s="14"/>
      <c r="MV65" s="14"/>
      <c r="MW65" s="14"/>
      <c r="MX65" s="14"/>
      <c r="MY65" s="14"/>
      <c r="MZ65" s="14"/>
      <c r="NA65" s="14"/>
      <c r="NB65" s="14"/>
      <c r="NC65" s="14"/>
      <c r="ND65" s="14"/>
      <c r="NE65" s="14"/>
      <c r="NF65" s="14"/>
      <c r="NG65" s="14"/>
      <c r="NH65" s="14"/>
      <c r="NI65" s="14"/>
      <c r="NJ65" s="14"/>
      <c r="NK65" s="14"/>
      <c r="NL65" s="14"/>
      <c r="NM65" s="14"/>
      <c r="NN65" s="14"/>
      <c r="NO65" s="14"/>
      <c r="NP65" s="14"/>
      <c r="NQ65" s="14"/>
      <c r="NR65" s="14"/>
      <c r="NS65" s="14"/>
      <c r="NT65" s="14"/>
      <c r="NU65" s="14"/>
      <c r="NV65" s="14"/>
      <c r="NW65" s="14"/>
      <c r="NX65" s="14"/>
      <c r="NY65" s="14"/>
      <c r="NZ65" s="14"/>
      <c r="OA65" s="14"/>
      <c r="OB65" s="14"/>
      <c r="OC65" s="14"/>
      <c r="OD65" s="14"/>
      <c r="OE65" s="14"/>
      <c r="OF65" s="14"/>
      <c r="OG65" s="14"/>
      <c r="OH65" s="14"/>
      <c r="OI65" s="14"/>
      <c r="OJ65" s="14"/>
      <c r="OK65" s="14"/>
      <c r="OL65" s="14"/>
      <c r="OM65" s="14"/>
      <c r="ON65" s="14"/>
      <c r="OO65" s="14"/>
      <c r="OP65" s="14"/>
      <c r="OQ65" s="14"/>
      <c r="OR65" s="14"/>
      <c r="OS65" s="14"/>
      <c r="OT65" s="14"/>
      <c r="OU65" s="14"/>
      <c r="OV65" s="14"/>
      <c r="OW65" s="14"/>
      <c r="OX65" s="14"/>
      <c r="OY65" s="14"/>
      <c r="OZ65" s="14"/>
      <c r="PA65" s="14"/>
      <c r="PB65" s="14"/>
      <c r="PC65" s="14"/>
      <c r="PD65" s="14"/>
      <c r="PE65" s="14"/>
      <c r="PF65" s="14"/>
      <c r="PG65" s="14"/>
      <c r="PH65" s="14"/>
      <c r="PI65" s="14"/>
      <c r="PJ65" s="14"/>
      <c r="PK65" s="14"/>
      <c r="PL65" s="14"/>
      <c r="PM65" s="14"/>
      <c r="PN65" s="14"/>
      <c r="PO65" s="14"/>
      <c r="PP65" s="14"/>
      <c r="PQ65" s="14"/>
      <c r="PR65" s="14"/>
      <c r="PS65" s="14"/>
      <c r="PT65" s="14"/>
      <c r="PU65" s="14"/>
      <c r="PV65" s="14"/>
      <c r="PW65" s="14"/>
      <c r="PX65" s="14"/>
      <c r="PY65" s="14"/>
      <c r="PZ65" s="14"/>
      <c r="QA65" s="14"/>
      <c r="QB65" s="14"/>
      <c r="QC65" s="14"/>
      <c r="QD65" s="14"/>
      <c r="QE65" s="14"/>
      <c r="QF65" s="14"/>
      <c r="QG65" s="14"/>
      <c r="QH65" s="14"/>
      <c r="QI65" s="14"/>
      <c r="QJ65" s="14"/>
      <c r="QK65" s="14"/>
      <c r="QL65" s="14"/>
      <c r="QM65" s="14"/>
      <c r="QN65" s="14"/>
      <c r="QO65" s="14"/>
      <c r="QP65" s="14"/>
      <c r="QQ65" s="14"/>
      <c r="QR65" s="14"/>
      <c r="QS65" s="14"/>
      <c r="QT65" s="14"/>
      <c r="QU65" s="14"/>
      <c r="QV65" s="14"/>
      <c r="QW65" s="14"/>
      <c r="QX65" s="14"/>
      <c r="QY65" s="14"/>
      <c r="QZ65" s="14"/>
      <c r="RA65" s="14"/>
      <c r="RB65" s="14"/>
      <c r="RC65" s="14"/>
      <c r="RD65" s="14"/>
      <c r="RE65" s="14"/>
      <c r="RF65" s="14"/>
      <c r="RG65" s="14"/>
      <c r="RH65" s="14"/>
      <c r="RI65" s="14"/>
      <c r="RJ65" s="14"/>
      <c r="RK65" s="14"/>
      <c r="RL65" s="14"/>
      <c r="RM65" s="14"/>
      <c r="RN65" s="14"/>
      <c r="RO65" s="14"/>
      <c r="RP65" s="14"/>
      <c r="RQ65" s="14"/>
      <c r="RR65" s="14"/>
      <c r="RS65" s="14"/>
      <c r="RT65" s="14"/>
      <c r="RU65" s="14"/>
      <c r="RV65" s="14"/>
      <c r="RW65" s="14"/>
      <c r="RX65" s="14"/>
      <c r="RY65" s="14"/>
      <c r="RZ65" s="14"/>
      <c r="SA65" s="14"/>
      <c r="SB65" s="14"/>
      <c r="SC65" s="14"/>
      <c r="SD65" s="14"/>
      <c r="SE65" s="14"/>
      <c r="SF65" s="14"/>
      <c r="SG65" s="14"/>
      <c r="SH65" s="14"/>
      <c r="SI65" s="14"/>
      <c r="SJ65" s="14"/>
      <c r="SK65" s="14"/>
      <c r="SL65" s="14"/>
      <c r="SM65" s="14"/>
      <c r="SN65" s="14"/>
      <c r="SO65" s="14"/>
      <c r="SP65" s="14"/>
      <c r="SQ65" s="14"/>
      <c r="SR65" s="14"/>
      <c r="SS65" s="14"/>
      <c r="ST65" s="14"/>
      <c r="SU65" s="14"/>
      <c r="SV65" s="14"/>
      <c r="SW65" s="14"/>
      <c r="SX65" s="14"/>
      <c r="SY65" s="14"/>
      <c r="SZ65" s="14"/>
      <c r="TA65" s="14"/>
      <c r="TB65" s="14"/>
      <c r="TC65" s="14"/>
      <c r="TD65" s="14"/>
      <c r="TE65" s="14"/>
      <c r="TF65" s="14"/>
      <c r="TG65" s="14"/>
      <c r="TH65" s="14"/>
      <c r="TI65" s="14"/>
      <c r="TJ65" s="14"/>
      <c r="TK65" s="14"/>
      <c r="TL65" s="14"/>
      <c r="TM65" s="14"/>
      <c r="TN65" s="14"/>
      <c r="TO65" s="14"/>
      <c r="TP65" s="14"/>
      <c r="TQ65" s="14"/>
      <c r="TR65" s="14"/>
      <c r="TS65" s="14"/>
      <c r="TT65" s="14"/>
      <c r="TU65" s="14"/>
      <c r="TV65" s="14"/>
      <c r="TW65" s="14"/>
      <c r="TX65" s="14"/>
    </row>
    <row r="66" spans="1:544" s="14" customFormat="1" ht="10.5" customHeight="1" x14ac:dyDescent="0.2">
      <c r="A66" s="26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58"/>
    </row>
    <row r="67" spans="1:544" s="14" customFormat="1" ht="12.75" x14ac:dyDescent="0.2">
      <c r="A67" s="34"/>
      <c r="B67" s="43"/>
      <c r="C67" s="59" t="s">
        <v>115</v>
      </c>
      <c r="D67" s="42">
        <f t="shared" ref="D67:J67" si="26">SUM(D68:D78)</f>
        <v>2502147394</v>
      </c>
      <c r="E67" s="42">
        <f t="shared" si="26"/>
        <v>3074482075</v>
      </c>
      <c r="F67" s="42">
        <f t="shared" si="26"/>
        <v>2122814928</v>
      </c>
      <c r="G67" s="42">
        <f t="shared" si="26"/>
        <v>2835676199</v>
      </c>
      <c r="H67" s="42">
        <f t="shared" si="26"/>
        <v>2564534075</v>
      </c>
      <c r="I67" s="42">
        <f t="shared" si="26"/>
        <v>2583614604</v>
      </c>
      <c r="J67" s="42">
        <f t="shared" si="26"/>
        <v>3237121162</v>
      </c>
      <c r="K67" s="42">
        <f t="shared" ref="K67:M67" si="27">SUM(K68:K78)</f>
        <v>2704675398</v>
      </c>
      <c r="L67" s="42">
        <f t="shared" si="27"/>
        <v>2107693938</v>
      </c>
      <c r="M67" s="42">
        <f t="shared" si="27"/>
        <v>2067270362</v>
      </c>
      <c r="N67" s="42">
        <f>SUM(N68:N78)</f>
        <v>2556141114</v>
      </c>
      <c r="O67" s="42">
        <f>SUM(O68:O78)</f>
        <v>2280024525</v>
      </c>
      <c r="P67" s="42">
        <f>SUM(D67:O67)</f>
        <v>30636195774</v>
      </c>
    </row>
    <row r="68" spans="1:544" s="23" customFormat="1" x14ac:dyDescent="0.2">
      <c r="A68" s="35" t="s">
        <v>116</v>
      </c>
      <c r="B68" s="46" t="s">
        <v>117</v>
      </c>
      <c r="C68" s="60" t="s">
        <v>118</v>
      </c>
      <c r="D68" s="48">
        <v>1764944580</v>
      </c>
      <c r="E68" s="48">
        <v>2210206965</v>
      </c>
      <c r="F68" s="48">
        <v>1585451461</v>
      </c>
      <c r="G68" s="48">
        <v>2151878379</v>
      </c>
      <c r="H68" s="48">
        <v>2062770053</v>
      </c>
      <c r="I68" s="48">
        <v>2093310266</v>
      </c>
      <c r="J68" s="48">
        <v>1749570777</v>
      </c>
      <c r="K68" s="48">
        <v>2076134024</v>
      </c>
      <c r="L68" s="48">
        <v>1638523401</v>
      </c>
      <c r="M68" s="48">
        <v>1203450046</v>
      </c>
      <c r="N68" s="48">
        <v>1893425947</v>
      </c>
      <c r="O68" s="48">
        <v>1740586969</v>
      </c>
      <c r="P68" s="48">
        <f t="shared" ref="P68:P131" si="28">SUM(D68:O68)</f>
        <v>22170252868</v>
      </c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22"/>
      <c r="KN68" s="22"/>
      <c r="KO68" s="22"/>
      <c r="KP68" s="22"/>
      <c r="KQ68" s="22"/>
      <c r="KR68" s="22"/>
      <c r="KS68" s="22"/>
      <c r="KT68" s="22"/>
      <c r="KU68" s="22"/>
      <c r="KV68" s="22"/>
      <c r="KW68" s="22"/>
      <c r="KX68" s="22"/>
      <c r="KY68" s="22"/>
      <c r="KZ68" s="22"/>
      <c r="LA68" s="22"/>
      <c r="LB68" s="22"/>
      <c r="LC68" s="22"/>
      <c r="LD68" s="22"/>
      <c r="LE68" s="22"/>
      <c r="LF68" s="22"/>
      <c r="LG68" s="22"/>
      <c r="LH68" s="22"/>
      <c r="LI68" s="22"/>
      <c r="LJ68" s="22"/>
      <c r="LK68" s="22"/>
      <c r="LL68" s="22"/>
      <c r="LM68" s="22"/>
      <c r="LN68" s="22"/>
      <c r="LO68" s="22"/>
      <c r="LP68" s="22"/>
      <c r="LQ68" s="22"/>
      <c r="LR68" s="22"/>
      <c r="LS68" s="22"/>
      <c r="LT68" s="22"/>
      <c r="LU68" s="22"/>
      <c r="LV68" s="22"/>
      <c r="LW68" s="22"/>
      <c r="LX68" s="22"/>
      <c r="LY68" s="22"/>
      <c r="LZ68" s="22"/>
      <c r="MA68" s="22"/>
      <c r="MB68" s="22"/>
      <c r="MC68" s="22"/>
      <c r="MD68" s="22"/>
      <c r="ME68" s="22"/>
      <c r="MF68" s="22"/>
      <c r="MG68" s="22"/>
      <c r="MH68" s="22"/>
      <c r="MI68" s="22"/>
      <c r="MJ68" s="22"/>
      <c r="MK68" s="22"/>
      <c r="ML68" s="22"/>
      <c r="MM68" s="22"/>
      <c r="MN68" s="22"/>
      <c r="MO68" s="22"/>
      <c r="MP68" s="22"/>
      <c r="MQ68" s="22"/>
      <c r="MR68" s="22"/>
      <c r="MS68" s="22"/>
      <c r="MT68" s="22"/>
      <c r="MU68" s="22"/>
      <c r="MV68" s="22"/>
      <c r="MW68" s="22"/>
      <c r="MX68" s="22"/>
      <c r="MY68" s="22"/>
      <c r="MZ68" s="22"/>
      <c r="NA68" s="22"/>
      <c r="NB68" s="22"/>
      <c r="NC68" s="22"/>
      <c r="ND68" s="22"/>
      <c r="NE68" s="22"/>
      <c r="NF68" s="22"/>
      <c r="NG68" s="22"/>
      <c r="NH68" s="22"/>
      <c r="NI68" s="22"/>
      <c r="NJ68" s="22"/>
      <c r="NK68" s="22"/>
      <c r="NL68" s="22"/>
      <c r="NM68" s="22"/>
      <c r="NN68" s="22"/>
      <c r="NO68" s="22"/>
      <c r="NP68" s="22"/>
      <c r="NQ68" s="22"/>
      <c r="NR68" s="22"/>
      <c r="NS68" s="22"/>
      <c r="NT68" s="22"/>
      <c r="NU68" s="22"/>
      <c r="NV68" s="22"/>
      <c r="NW68" s="22"/>
      <c r="NX68" s="22"/>
      <c r="NY68" s="22"/>
      <c r="NZ68" s="22"/>
      <c r="OA68" s="22"/>
      <c r="OB68" s="22"/>
      <c r="OC68" s="22"/>
      <c r="OD68" s="22"/>
      <c r="OE68" s="22"/>
      <c r="OF68" s="22"/>
      <c r="OG68" s="22"/>
      <c r="OH68" s="22"/>
      <c r="OI68" s="22"/>
      <c r="OJ68" s="22"/>
      <c r="OK68" s="22"/>
      <c r="OL68" s="22"/>
      <c r="OM68" s="22"/>
      <c r="ON68" s="22"/>
      <c r="OO68" s="22"/>
      <c r="OP68" s="22"/>
      <c r="OQ68" s="22"/>
      <c r="OR68" s="22"/>
      <c r="OS68" s="22"/>
      <c r="OT68" s="22"/>
      <c r="OU68" s="22"/>
      <c r="OV68" s="22"/>
      <c r="OW68" s="22"/>
      <c r="OX68" s="22"/>
      <c r="OY68" s="22"/>
      <c r="OZ68" s="22"/>
      <c r="PA68" s="22"/>
      <c r="PB68" s="22"/>
      <c r="PC68" s="22"/>
      <c r="PD68" s="22"/>
      <c r="PE68" s="22"/>
      <c r="PF68" s="22"/>
      <c r="PG68" s="22"/>
      <c r="PH68" s="22"/>
      <c r="PI68" s="22"/>
      <c r="PJ68" s="22"/>
      <c r="PK68" s="22"/>
      <c r="PL68" s="22"/>
      <c r="PM68" s="22"/>
      <c r="PN68" s="22"/>
      <c r="PO68" s="22"/>
      <c r="PP68" s="22"/>
      <c r="PQ68" s="22"/>
      <c r="PR68" s="22"/>
      <c r="PS68" s="22"/>
      <c r="PT68" s="22"/>
      <c r="PU68" s="22"/>
      <c r="PV68" s="22"/>
      <c r="PW68" s="22"/>
      <c r="PX68" s="22"/>
      <c r="PY68" s="22"/>
      <c r="PZ68" s="22"/>
      <c r="QA68" s="22"/>
      <c r="QB68" s="22"/>
      <c r="QC68" s="22"/>
      <c r="QD68" s="22"/>
      <c r="QE68" s="22"/>
      <c r="QF68" s="22"/>
      <c r="QG68" s="22"/>
      <c r="QH68" s="22"/>
      <c r="QI68" s="22"/>
      <c r="QJ68" s="22"/>
      <c r="QK68" s="22"/>
      <c r="QL68" s="22"/>
      <c r="QM68" s="22"/>
      <c r="QN68" s="22"/>
      <c r="QO68" s="22"/>
      <c r="QP68" s="22"/>
      <c r="QQ68" s="22"/>
      <c r="QR68" s="22"/>
      <c r="QS68" s="22"/>
      <c r="QT68" s="22"/>
      <c r="QU68" s="22"/>
      <c r="QV68" s="22"/>
      <c r="QW68" s="22"/>
      <c r="QX68" s="22"/>
      <c r="QY68" s="22"/>
      <c r="QZ68" s="22"/>
      <c r="RA68" s="22"/>
      <c r="RB68" s="22"/>
      <c r="RC68" s="22"/>
      <c r="RD68" s="22"/>
      <c r="RE68" s="22"/>
      <c r="RF68" s="22"/>
      <c r="RG68" s="22"/>
      <c r="RH68" s="22"/>
      <c r="RI68" s="22"/>
      <c r="RJ68" s="22"/>
      <c r="RK68" s="22"/>
      <c r="RL68" s="22"/>
      <c r="RM68" s="22"/>
      <c r="RN68" s="22"/>
      <c r="RO68" s="22"/>
      <c r="RP68" s="22"/>
      <c r="RQ68" s="22"/>
      <c r="RR68" s="22"/>
      <c r="RS68" s="22"/>
      <c r="RT68" s="22"/>
      <c r="RU68" s="22"/>
      <c r="RV68" s="22"/>
      <c r="RW68" s="22"/>
      <c r="RX68" s="22"/>
      <c r="RY68" s="22"/>
      <c r="RZ68" s="22"/>
      <c r="SA68" s="22"/>
      <c r="SB68" s="22"/>
      <c r="SC68" s="22"/>
      <c r="SD68" s="22"/>
      <c r="SE68" s="22"/>
      <c r="SF68" s="22"/>
      <c r="SG68" s="22"/>
      <c r="SH68" s="22"/>
      <c r="SI68" s="22"/>
      <c r="SJ68" s="22"/>
      <c r="SK68" s="22"/>
      <c r="SL68" s="22"/>
      <c r="SM68" s="22"/>
      <c r="SN68" s="22"/>
      <c r="SO68" s="22"/>
      <c r="SP68" s="22"/>
      <c r="SQ68" s="22"/>
      <c r="SR68" s="22"/>
      <c r="SS68" s="22"/>
      <c r="ST68" s="22"/>
      <c r="SU68" s="22"/>
      <c r="SV68" s="22"/>
      <c r="SW68" s="22"/>
      <c r="SX68" s="22"/>
      <c r="SY68" s="22"/>
      <c r="SZ68" s="22"/>
      <c r="TA68" s="22"/>
      <c r="TB68" s="22"/>
      <c r="TC68" s="22"/>
      <c r="TD68" s="22"/>
      <c r="TE68" s="22"/>
      <c r="TF68" s="22"/>
      <c r="TG68" s="22"/>
      <c r="TH68" s="22"/>
      <c r="TI68" s="22"/>
      <c r="TJ68" s="22"/>
      <c r="TK68" s="22"/>
      <c r="TL68" s="22"/>
      <c r="TM68" s="22"/>
      <c r="TN68" s="22"/>
      <c r="TO68" s="22"/>
      <c r="TP68" s="22"/>
      <c r="TQ68" s="22"/>
      <c r="TR68" s="22"/>
      <c r="TS68" s="22"/>
      <c r="TT68" s="22"/>
      <c r="TU68" s="22"/>
      <c r="TV68" s="22"/>
      <c r="TW68" s="22"/>
      <c r="TX68" s="22"/>
    </row>
    <row r="69" spans="1:544" s="23" customFormat="1" x14ac:dyDescent="0.2">
      <c r="A69" s="35" t="s">
        <v>119</v>
      </c>
      <c r="B69" s="46" t="s">
        <v>120</v>
      </c>
      <c r="C69" s="60" t="s">
        <v>121</v>
      </c>
      <c r="D69" s="48">
        <v>0</v>
      </c>
      <c r="E69" s="48">
        <v>0</v>
      </c>
      <c r="F69" s="48">
        <v>0</v>
      </c>
      <c r="G69" s="48">
        <v>0</v>
      </c>
      <c r="H69" s="48">
        <v>0</v>
      </c>
      <c r="I69" s="48">
        <v>0</v>
      </c>
      <c r="J69" s="48">
        <v>818089671</v>
      </c>
      <c r="K69" s="48">
        <v>138915173</v>
      </c>
      <c r="L69" s="48">
        <v>0</v>
      </c>
      <c r="M69" s="48">
        <v>199582963</v>
      </c>
      <c r="N69" s="48">
        <v>134470914</v>
      </c>
      <c r="O69" s="48">
        <v>73633504</v>
      </c>
      <c r="P69" s="48">
        <f t="shared" si="28"/>
        <v>1364692225</v>
      </c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2"/>
      <c r="KN69" s="22"/>
      <c r="KO69" s="22"/>
      <c r="KP69" s="22"/>
      <c r="KQ69" s="22"/>
      <c r="KR69" s="22"/>
      <c r="KS69" s="22"/>
      <c r="KT69" s="22"/>
      <c r="KU69" s="22"/>
      <c r="KV69" s="22"/>
      <c r="KW69" s="22"/>
      <c r="KX69" s="22"/>
      <c r="KY69" s="22"/>
      <c r="KZ69" s="22"/>
      <c r="LA69" s="22"/>
      <c r="LB69" s="22"/>
      <c r="LC69" s="22"/>
      <c r="LD69" s="22"/>
      <c r="LE69" s="22"/>
      <c r="LF69" s="22"/>
      <c r="LG69" s="22"/>
      <c r="LH69" s="22"/>
      <c r="LI69" s="22"/>
      <c r="LJ69" s="22"/>
      <c r="LK69" s="22"/>
      <c r="LL69" s="22"/>
      <c r="LM69" s="22"/>
      <c r="LN69" s="22"/>
      <c r="LO69" s="22"/>
      <c r="LP69" s="22"/>
      <c r="LQ69" s="22"/>
      <c r="LR69" s="22"/>
      <c r="LS69" s="22"/>
      <c r="LT69" s="22"/>
      <c r="LU69" s="22"/>
      <c r="LV69" s="22"/>
      <c r="LW69" s="22"/>
      <c r="LX69" s="22"/>
      <c r="LY69" s="22"/>
      <c r="LZ69" s="22"/>
      <c r="MA69" s="22"/>
      <c r="MB69" s="22"/>
      <c r="MC69" s="22"/>
      <c r="MD69" s="22"/>
      <c r="ME69" s="22"/>
      <c r="MF69" s="22"/>
      <c r="MG69" s="22"/>
      <c r="MH69" s="22"/>
      <c r="MI69" s="22"/>
      <c r="MJ69" s="22"/>
      <c r="MK69" s="22"/>
      <c r="ML69" s="22"/>
      <c r="MM69" s="22"/>
      <c r="MN69" s="22"/>
      <c r="MO69" s="22"/>
      <c r="MP69" s="22"/>
      <c r="MQ69" s="22"/>
      <c r="MR69" s="22"/>
      <c r="MS69" s="22"/>
      <c r="MT69" s="22"/>
      <c r="MU69" s="22"/>
      <c r="MV69" s="22"/>
      <c r="MW69" s="22"/>
      <c r="MX69" s="22"/>
      <c r="MY69" s="22"/>
      <c r="MZ69" s="22"/>
      <c r="NA69" s="22"/>
      <c r="NB69" s="22"/>
      <c r="NC69" s="22"/>
      <c r="ND69" s="22"/>
      <c r="NE69" s="22"/>
      <c r="NF69" s="22"/>
      <c r="NG69" s="22"/>
      <c r="NH69" s="22"/>
      <c r="NI69" s="22"/>
      <c r="NJ69" s="22"/>
      <c r="NK69" s="22"/>
      <c r="NL69" s="22"/>
      <c r="NM69" s="22"/>
      <c r="NN69" s="22"/>
      <c r="NO69" s="22"/>
      <c r="NP69" s="22"/>
      <c r="NQ69" s="22"/>
      <c r="NR69" s="22"/>
      <c r="NS69" s="22"/>
      <c r="NT69" s="22"/>
      <c r="NU69" s="22"/>
      <c r="NV69" s="22"/>
      <c r="NW69" s="22"/>
      <c r="NX69" s="22"/>
      <c r="NY69" s="22"/>
      <c r="NZ69" s="22"/>
      <c r="OA69" s="22"/>
      <c r="OB69" s="22"/>
      <c r="OC69" s="22"/>
      <c r="OD69" s="22"/>
      <c r="OE69" s="22"/>
      <c r="OF69" s="22"/>
      <c r="OG69" s="22"/>
      <c r="OH69" s="22"/>
      <c r="OI69" s="22"/>
      <c r="OJ69" s="22"/>
      <c r="OK69" s="22"/>
      <c r="OL69" s="22"/>
      <c r="OM69" s="22"/>
      <c r="ON69" s="22"/>
      <c r="OO69" s="22"/>
      <c r="OP69" s="22"/>
      <c r="OQ69" s="22"/>
      <c r="OR69" s="22"/>
      <c r="OS69" s="22"/>
      <c r="OT69" s="22"/>
      <c r="OU69" s="22"/>
      <c r="OV69" s="22"/>
      <c r="OW69" s="22"/>
      <c r="OX69" s="22"/>
      <c r="OY69" s="22"/>
      <c r="OZ69" s="22"/>
      <c r="PA69" s="22"/>
      <c r="PB69" s="22"/>
      <c r="PC69" s="22"/>
      <c r="PD69" s="22"/>
      <c r="PE69" s="22"/>
      <c r="PF69" s="22"/>
      <c r="PG69" s="22"/>
      <c r="PH69" s="22"/>
      <c r="PI69" s="22"/>
      <c r="PJ69" s="22"/>
      <c r="PK69" s="22"/>
      <c r="PL69" s="22"/>
      <c r="PM69" s="22"/>
      <c r="PN69" s="22"/>
      <c r="PO69" s="22"/>
      <c r="PP69" s="22"/>
      <c r="PQ69" s="22"/>
      <c r="PR69" s="22"/>
      <c r="PS69" s="22"/>
      <c r="PT69" s="22"/>
      <c r="PU69" s="22"/>
      <c r="PV69" s="22"/>
      <c r="PW69" s="22"/>
      <c r="PX69" s="22"/>
      <c r="PY69" s="22"/>
      <c r="PZ69" s="22"/>
      <c r="QA69" s="22"/>
      <c r="QB69" s="22"/>
      <c r="QC69" s="22"/>
      <c r="QD69" s="22"/>
      <c r="QE69" s="22"/>
      <c r="QF69" s="22"/>
      <c r="QG69" s="22"/>
      <c r="QH69" s="22"/>
      <c r="QI69" s="22"/>
      <c r="QJ69" s="22"/>
      <c r="QK69" s="22"/>
      <c r="QL69" s="22"/>
      <c r="QM69" s="22"/>
      <c r="QN69" s="22"/>
      <c r="QO69" s="22"/>
      <c r="QP69" s="22"/>
      <c r="QQ69" s="22"/>
      <c r="QR69" s="22"/>
      <c r="QS69" s="22"/>
      <c r="QT69" s="22"/>
      <c r="QU69" s="22"/>
      <c r="QV69" s="22"/>
      <c r="QW69" s="22"/>
      <c r="QX69" s="22"/>
      <c r="QY69" s="22"/>
      <c r="QZ69" s="22"/>
      <c r="RA69" s="22"/>
      <c r="RB69" s="22"/>
      <c r="RC69" s="22"/>
      <c r="RD69" s="22"/>
      <c r="RE69" s="22"/>
      <c r="RF69" s="22"/>
      <c r="RG69" s="22"/>
      <c r="RH69" s="22"/>
      <c r="RI69" s="22"/>
      <c r="RJ69" s="22"/>
      <c r="RK69" s="22"/>
      <c r="RL69" s="22"/>
      <c r="RM69" s="22"/>
      <c r="RN69" s="22"/>
      <c r="RO69" s="22"/>
      <c r="RP69" s="22"/>
      <c r="RQ69" s="22"/>
      <c r="RR69" s="22"/>
      <c r="RS69" s="22"/>
      <c r="RT69" s="22"/>
      <c r="RU69" s="22"/>
      <c r="RV69" s="22"/>
      <c r="RW69" s="22"/>
      <c r="RX69" s="22"/>
      <c r="RY69" s="22"/>
      <c r="RZ69" s="22"/>
      <c r="SA69" s="22"/>
      <c r="SB69" s="22"/>
      <c r="SC69" s="22"/>
      <c r="SD69" s="22"/>
      <c r="SE69" s="22"/>
      <c r="SF69" s="22"/>
      <c r="SG69" s="22"/>
      <c r="SH69" s="22"/>
      <c r="SI69" s="22"/>
      <c r="SJ69" s="22"/>
      <c r="SK69" s="22"/>
      <c r="SL69" s="22"/>
      <c r="SM69" s="22"/>
      <c r="SN69" s="22"/>
      <c r="SO69" s="22"/>
      <c r="SP69" s="22"/>
      <c r="SQ69" s="22"/>
      <c r="SR69" s="22"/>
      <c r="SS69" s="22"/>
      <c r="ST69" s="22"/>
      <c r="SU69" s="22"/>
      <c r="SV69" s="22"/>
      <c r="SW69" s="22"/>
      <c r="SX69" s="22"/>
      <c r="SY69" s="22"/>
      <c r="SZ69" s="22"/>
      <c r="TA69" s="22"/>
      <c r="TB69" s="22"/>
      <c r="TC69" s="22"/>
      <c r="TD69" s="22"/>
      <c r="TE69" s="22"/>
      <c r="TF69" s="22"/>
      <c r="TG69" s="22"/>
      <c r="TH69" s="22"/>
      <c r="TI69" s="22"/>
      <c r="TJ69" s="22"/>
      <c r="TK69" s="22"/>
      <c r="TL69" s="22"/>
      <c r="TM69" s="22"/>
      <c r="TN69" s="22"/>
      <c r="TO69" s="22"/>
      <c r="TP69" s="22"/>
      <c r="TQ69" s="22"/>
      <c r="TR69" s="22"/>
      <c r="TS69" s="22"/>
      <c r="TT69" s="22"/>
      <c r="TU69" s="22"/>
      <c r="TV69" s="22"/>
      <c r="TW69" s="22"/>
      <c r="TX69" s="22"/>
    </row>
    <row r="70" spans="1:544" s="23" customFormat="1" x14ac:dyDescent="0.2">
      <c r="A70" s="35" t="s">
        <v>116</v>
      </c>
      <c r="B70" s="46" t="s">
        <v>122</v>
      </c>
      <c r="C70" s="60" t="s">
        <v>123</v>
      </c>
      <c r="D70" s="48">
        <v>88596912</v>
      </c>
      <c r="E70" s="48">
        <v>112413181</v>
      </c>
      <c r="F70" s="48">
        <v>79772640</v>
      </c>
      <c r="G70" s="48">
        <v>107904416</v>
      </c>
      <c r="H70" s="48">
        <v>107784414</v>
      </c>
      <c r="I70" s="48">
        <v>125772088</v>
      </c>
      <c r="J70" s="48">
        <v>91359071</v>
      </c>
      <c r="K70" s="48">
        <v>109018711</v>
      </c>
      <c r="L70" s="48">
        <v>84808686</v>
      </c>
      <c r="M70" s="48">
        <v>65422909</v>
      </c>
      <c r="N70" s="48">
        <v>98751034</v>
      </c>
      <c r="O70" s="48">
        <v>90235260</v>
      </c>
      <c r="P70" s="48">
        <f t="shared" si="28"/>
        <v>1161839322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22"/>
      <c r="LR70" s="22"/>
      <c r="LS70" s="22"/>
      <c r="LT70" s="22"/>
      <c r="LU70" s="22"/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22"/>
      <c r="NH70" s="22"/>
      <c r="NI70" s="22"/>
      <c r="NJ70" s="22"/>
      <c r="NK70" s="22"/>
      <c r="NL70" s="22"/>
      <c r="NM70" s="22"/>
      <c r="NN70" s="22"/>
      <c r="NO70" s="22"/>
      <c r="NP70" s="22"/>
      <c r="NQ70" s="22"/>
      <c r="NR70" s="22"/>
      <c r="NS70" s="22"/>
      <c r="NT70" s="22"/>
      <c r="NU70" s="22"/>
      <c r="NV70" s="22"/>
      <c r="NW70" s="22"/>
      <c r="NX70" s="22"/>
      <c r="NY70" s="22"/>
      <c r="NZ70" s="22"/>
      <c r="OA70" s="22"/>
      <c r="OB70" s="22"/>
      <c r="OC70" s="22"/>
      <c r="OD70" s="22"/>
      <c r="OE70" s="22"/>
      <c r="OF70" s="22"/>
      <c r="OG70" s="22"/>
      <c r="OH70" s="22"/>
      <c r="OI70" s="22"/>
      <c r="OJ70" s="22"/>
      <c r="OK70" s="22"/>
      <c r="OL70" s="22"/>
      <c r="OM70" s="22"/>
      <c r="ON70" s="22"/>
      <c r="OO70" s="22"/>
      <c r="OP70" s="22"/>
      <c r="OQ70" s="22"/>
      <c r="OR70" s="22"/>
      <c r="OS70" s="22"/>
      <c r="OT70" s="22"/>
      <c r="OU70" s="22"/>
      <c r="OV70" s="22"/>
      <c r="OW70" s="22"/>
      <c r="OX70" s="22"/>
      <c r="OY70" s="22"/>
      <c r="OZ70" s="22"/>
      <c r="PA70" s="22"/>
      <c r="PB70" s="22"/>
      <c r="PC70" s="22"/>
      <c r="PD70" s="22"/>
      <c r="PE70" s="22"/>
      <c r="PF70" s="22"/>
      <c r="PG70" s="22"/>
      <c r="PH70" s="22"/>
      <c r="PI70" s="22"/>
      <c r="PJ70" s="22"/>
      <c r="PK70" s="22"/>
      <c r="PL70" s="22"/>
      <c r="PM70" s="22"/>
      <c r="PN70" s="22"/>
      <c r="PO70" s="22"/>
      <c r="PP70" s="22"/>
      <c r="PQ70" s="22"/>
      <c r="PR70" s="22"/>
      <c r="PS70" s="22"/>
      <c r="PT70" s="22"/>
      <c r="PU70" s="22"/>
      <c r="PV70" s="22"/>
      <c r="PW70" s="22"/>
      <c r="PX70" s="22"/>
      <c r="PY70" s="22"/>
      <c r="PZ70" s="22"/>
      <c r="QA70" s="22"/>
      <c r="QB70" s="22"/>
      <c r="QC70" s="22"/>
      <c r="QD70" s="22"/>
      <c r="QE70" s="22"/>
      <c r="QF70" s="22"/>
      <c r="QG70" s="22"/>
      <c r="QH70" s="22"/>
      <c r="QI70" s="22"/>
      <c r="QJ70" s="22"/>
      <c r="QK70" s="22"/>
      <c r="QL70" s="22"/>
      <c r="QM70" s="22"/>
      <c r="QN70" s="22"/>
      <c r="QO70" s="22"/>
      <c r="QP70" s="22"/>
      <c r="QQ70" s="22"/>
      <c r="QR70" s="22"/>
      <c r="QS70" s="22"/>
      <c r="QT70" s="22"/>
      <c r="QU70" s="22"/>
      <c r="QV70" s="22"/>
      <c r="QW70" s="22"/>
      <c r="QX70" s="22"/>
      <c r="QY70" s="22"/>
      <c r="QZ70" s="22"/>
      <c r="RA70" s="22"/>
      <c r="RB70" s="22"/>
      <c r="RC70" s="22"/>
      <c r="RD70" s="22"/>
      <c r="RE70" s="22"/>
      <c r="RF70" s="22"/>
      <c r="RG70" s="22"/>
      <c r="RH70" s="22"/>
      <c r="RI70" s="22"/>
      <c r="RJ70" s="22"/>
      <c r="RK70" s="22"/>
      <c r="RL70" s="22"/>
      <c r="RM70" s="22"/>
      <c r="RN70" s="22"/>
      <c r="RO70" s="22"/>
      <c r="RP70" s="22"/>
      <c r="RQ70" s="22"/>
      <c r="RR70" s="22"/>
      <c r="RS70" s="22"/>
      <c r="RT70" s="22"/>
      <c r="RU70" s="22"/>
      <c r="RV70" s="22"/>
      <c r="RW70" s="22"/>
      <c r="RX70" s="22"/>
      <c r="RY70" s="22"/>
      <c r="RZ70" s="22"/>
      <c r="SA70" s="22"/>
      <c r="SB70" s="22"/>
      <c r="SC70" s="22"/>
      <c r="SD70" s="22"/>
      <c r="SE70" s="22"/>
      <c r="SF70" s="22"/>
      <c r="SG70" s="22"/>
      <c r="SH70" s="22"/>
      <c r="SI70" s="22"/>
      <c r="SJ70" s="22"/>
      <c r="SK70" s="22"/>
      <c r="SL70" s="22"/>
      <c r="SM70" s="22"/>
      <c r="SN70" s="22"/>
      <c r="SO70" s="22"/>
      <c r="SP70" s="22"/>
      <c r="SQ70" s="22"/>
      <c r="SR70" s="22"/>
      <c r="SS70" s="22"/>
      <c r="ST70" s="22"/>
      <c r="SU70" s="22"/>
      <c r="SV70" s="22"/>
      <c r="SW70" s="22"/>
      <c r="SX70" s="22"/>
      <c r="SY70" s="22"/>
      <c r="SZ70" s="22"/>
      <c r="TA70" s="22"/>
      <c r="TB70" s="22"/>
      <c r="TC70" s="22"/>
      <c r="TD70" s="22"/>
      <c r="TE70" s="22"/>
      <c r="TF70" s="22"/>
      <c r="TG70" s="22"/>
      <c r="TH70" s="22"/>
      <c r="TI70" s="22"/>
      <c r="TJ70" s="22"/>
      <c r="TK70" s="22"/>
      <c r="TL70" s="22"/>
      <c r="TM70" s="22"/>
      <c r="TN70" s="22"/>
      <c r="TO70" s="22"/>
      <c r="TP70" s="22"/>
      <c r="TQ70" s="22"/>
      <c r="TR70" s="22"/>
      <c r="TS70" s="22"/>
      <c r="TT70" s="22"/>
      <c r="TU70" s="22"/>
      <c r="TV70" s="22"/>
      <c r="TW70" s="22"/>
      <c r="TX70" s="22"/>
    </row>
    <row r="71" spans="1:544" s="23" customFormat="1" x14ac:dyDescent="0.2">
      <c r="A71" s="35" t="s">
        <v>119</v>
      </c>
      <c r="B71" s="46" t="s">
        <v>124</v>
      </c>
      <c r="C71" s="60" t="s">
        <v>125</v>
      </c>
      <c r="D71" s="48">
        <v>0</v>
      </c>
      <c r="E71" s="48">
        <v>0</v>
      </c>
      <c r="F71" s="48">
        <v>0</v>
      </c>
      <c r="G71" s="48">
        <v>0</v>
      </c>
      <c r="H71" s="48">
        <v>0</v>
      </c>
      <c r="I71" s="48">
        <v>0</v>
      </c>
      <c r="J71" s="48">
        <v>41669346</v>
      </c>
      <c r="K71" s="48">
        <v>7484437</v>
      </c>
      <c r="L71" s="48">
        <v>0</v>
      </c>
      <c r="M71" s="48">
        <v>10474687</v>
      </c>
      <c r="N71" s="48">
        <v>7390115</v>
      </c>
      <c r="O71" s="48">
        <v>5865796</v>
      </c>
      <c r="P71" s="48">
        <f t="shared" si="28"/>
        <v>72884381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</row>
    <row r="72" spans="1:544" s="23" customFormat="1" x14ac:dyDescent="0.2">
      <c r="A72" s="35" t="s">
        <v>116</v>
      </c>
      <c r="B72" s="46" t="s">
        <v>126</v>
      </c>
      <c r="C72" s="60" t="s">
        <v>127</v>
      </c>
      <c r="D72" s="48">
        <v>33414428</v>
      </c>
      <c r="E72" s="48">
        <v>75091342</v>
      </c>
      <c r="F72" s="48">
        <v>37169615</v>
      </c>
      <c r="G72" s="48">
        <v>37861704</v>
      </c>
      <c r="H72" s="48">
        <v>34051940</v>
      </c>
      <c r="I72" s="48">
        <v>25908929</v>
      </c>
      <c r="J72" s="48">
        <v>41672819</v>
      </c>
      <c r="K72" s="48">
        <v>39855333</v>
      </c>
      <c r="L72" s="48">
        <v>41782014</v>
      </c>
      <c r="M72" s="48">
        <v>50422693</v>
      </c>
      <c r="N72" s="48">
        <v>42644852</v>
      </c>
      <c r="O72" s="48">
        <v>42309225</v>
      </c>
      <c r="P72" s="48">
        <f t="shared" si="28"/>
        <v>502184894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  <c r="IZ72" s="22"/>
      <c r="JA72" s="22"/>
      <c r="JB72" s="22"/>
      <c r="JC72" s="22"/>
      <c r="JD72" s="22"/>
      <c r="JE72" s="22"/>
      <c r="JF72" s="22"/>
      <c r="JG72" s="22"/>
      <c r="JH72" s="22"/>
      <c r="JI72" s="22"/>
      <c r="JJ72" s="22"/>
      <c r="JK72" s="22"/>
      <c r="JL72" s="22"/>
      <c r="JM72" s="22"/>
      <c r="JN72" s="22"/>
      <c r="JO72" s="22"/>
      <c r="JP72" s="22"/>
      <c r="JQ72" s="22"/>
      <c r="JR72" s="22"/>
      <c r="JS72" s="22"/>
      <c r="JT72" s="22"/>
      <c r="JU72" s="22"/>
      <c r="JV72" s="22"/>
      <c r="JW72" s="22"/>
      <c r="JX72" s="22"/>
      <c r="JY72" s="22"/>
      <c r="JZ72" s="22"/>
      <c r="KA72" s="22"/>
      <c r="KB72" s="22"/>
      <c r="KC72" s="22"/>
      <c r="KD72" s="22"/>
      <c r="KE72" s="22"/>
      <c r="KF72" s="22"/>
      <c r="KG72" s="22"/>
      <c r="KH72" s="22"/>
      <c r="KI72" s="22"/>
      <c r="KJ72" s="22"/>
      <c r="KK72" s="22"/>
      <c r="KL72" s="22"/>
      <c r="KM72" s="22"/>
      <c r="KN72" s="22"/>
      <c r="KO72" s="22"/>
      <c r="KP72" s="22"/>
      <c r="KQ72" s="22"/>
      <c r="KR72" s="22"/>
      <c r="KS72" s="22"/>
      <c r="KT72" s="22"/>
      <c r="KU72" s="22"/>
      <c r="KV72" s="22"/>
      <c r="KW72" s="22"/>
      <c r="KX72" s="22"/>
      <c r="KY72" s="22"/>
      <c r="KZ72" s="22"/>
      <c r="LA72" s="22"/>
      <c r="LB72" s="22"/>
      <c r="LC72" s="22"/>
      <c r="LD72" s="22"/>
      <c r="LE72" s="22"/>
      <c r="LF72" s="22"/>
      <c r="LG72" s="22"/>
      <c r="LH72" s="22"/>
      <c r="LI72" s="22"/>
      <c r="LJ72" s="22"/>
      <c r="LK72" s="22"/>
      <c r="LL72" s="22"/>
      <c r="LM72" s="22"/>
      <c r="LN72" s="22"/>
      <c r="LO72" s="22"/>
      <c r="LP72" s="22"/>
      <c r="LQ72" s="22"/>
      <c r="LR72" s="22"/>
      <c r="LS72" s="22"/>
      <c r="LT72" s="22"/>
      <c r="LU72" s="22"/>
      <c r="LV72" s="22"/>
      <c r="LW72" s="22"/>
      <c r="LX72" s="22"/>
      <c r="LY72" s="22"/>
      <c r="LZ72" s="22"/>
      <c r="MA72" s="22"/>
      <c r="MB72" s="22"/>
      <c r="MC72" s="22"/>
      <c r="MD72" s="22"/>
      <c r="ME72" s="22"/>
      <c r="MF72" s="22"/>
      <c r="MG72" s="22"/>
      <c r="MH72" s="22"/>
      <c r="MI72" s="22"/>
      <c r="MJ72" s="22"/>
      <c r="MK72" s="22"/>
      <c r="ML72" s="22"/>
      <c r="MM72" s="22"/>
      <c r="MN72" s="22"/>
      <c r="MO72" s="22"/>
      <c r="MP72" s="22"/>
      <c r="MQ72" s="22"/>
      <c r="MR72" s="22"/>
      <c r="MS72" s="22"/>
      <c r="MT72" s="22"/>
      <c r="MU72" s="22"/>
      <c r="MV72" s="22"/>
      <c r="MW72" s="22"/>
      <c r="MX72" s="22"/>
      <c r="MY72" s="22"/>
      <c r="MZ72" s="22"/>
      <c r="NA72" s="22"/>
      <c r="NB72" s="22"/>
      <c r="NC72" s="22"/>
      <c r="ND72" s="22"/>
      <c r="NE72" s="22"/>
      <c r="NF72" s="22"/>
      <c r="NG72" s="22"/>
      <c r="NH72" s="22"/>
      <c r="NI72" s="22"/>
      <c r="NJ72" s="22"/>
      <c r="NK72" s="22"/>
      <c r="NL72" s="22"/>
      <c r="NM72" s="22"/>
      <c r="NN72" s="22"/>
      <c r="NO72" s="22"/>
      <c r="NP72" s="22"/>
      <c r="NQ72" s="22"/>
      <c r="NR72" s="22"/>
      <c r="NS72" s="22"/>
      <c r="NT72" s="22"/>
      <c r="NU72" s="22"/>
      <c r="NV72" s="22"/>
      <c r="NW72" s="22"/>
      <c r="NX72" s="22"/>
      <c r="NY72" s="22"/>
      <c r="NZ72" s="22"/>
      <c r="OA72" s="22"/>
      <c r="OB72" s="22"/>
      <c r="OC72" s="22"/>
      <c r="OD72" s="22"/>
      <c r="OE72" s="22"/>
      <c r="OF72" s="22"/>
      <c r="OG72" s="22"/>
      <c r="OH72" s="22"/>
      <c r="OI72" s="22"/>
      <c r="OJ72" s="22"/>
      <c r="OK72" s="22"/>
      <c r="OL72" s="22"/>
      <c r="OM72" s="22"/>
      <c r="ON72" s="22"/>
      <c r="OO72" s="22"/>
      <c r="OP72" s="22"/>
      <c r="OQ72" s="22"/>
      <c r="OR72" s="22"/>
      <c r="OS72" s="22"/>
      <c r="OT72" s="22"/>
      <c r="OU72" s="22"/>
      <c r="OV72" s="22"/>
      <c r="OW72" s="22"/>
      <c r="OX72" s="22"/>
      <c r="OY72" s="22"/>
      <c r="OZ72" s="22"/>
      <c r="PA72" s="22"/>
      <c r="PB72" s="22"/>
      <c r="PC72" s="22"/>
      <c r="PD72" s="22"/>
      <c r="PE72" s="22"/>
      <c r="PF72" s="22"/>
      <c r="PG72" s="22"/>
      <c r="PH72" s="22"/>
      <c r="PI72" s="22"/>
      <c r="PJ72" s="22"/>
      <c r="PK72" s="22"/>
      <c r="PL72" s="22"/>
      <c r="PM72" s="22"/>
      <c r="PN72" s="22"/>
      <c r="PO72" s="22"/>
      <c r="PP72" s="22"/>
      <c r="PQ72" s="22"/>
      <c r="PR72" s="22"/>
      <c r="PS72" s="22"/>
      <c r="PT72" s="22"/>
      <c r="PU72" s="22"/>
      <c r="PV72" s="22"/>
      <c r="PW72" s="22"/>
      <c r="PX72" s="22"/>
      <c r="PY72" s="22"/>
      <c r="PZ72" s="22"/>
      <c r="QA72" s="22"/>
      <c r="QB72" s="22"/>
      <c r="QC72" s="22"/>
      <c r="QD72" s="22"/>
      <c r="QE72" s="22"/>
      <c r="QF72" s="22"/>
      <c r="QG72" s="22"/>
      <c r="QH72" s="22"/>
      <c r="QI72" s="22"/>
      <c r="QJ72" s="22"/>
      <c r="QK72" s="22"/>
      <c r="QL72" s="22"/>
      <c r="QM72" s="22"/>
      <c r="QN72" s="22"/>
      <c r="QO72" s="22"/>
      <c r="QP72" s="22"/>
      <c r="QQ72" s="22"/>
      <c r="QR72" s="22"/>
      <c r="QS72" s="22"/>
      <c r="QT72" s="22"/>
      <c r="QU72" s="22"/>
      <c r="QV72" s="22"/>
      <c r="QW72" s="22"/>
      <c r="QX72" s="22"/>
      <c r="QY72" s="22"/>
      <c r="QZ72" s="22"/>
      <c r="RA72" s="22"/>
      <c r="RB72" s="22"/>
      <c r="RC72" s="22"/>
      <c r="RD72" s="22"/>
      <c r="RE72" s="22"/>
      <c r="RF72" s="22"/>
      <c r="RG72" s="22"/>
      <c r="RH72" s="22"/>
      <c r="RI72" s="22"/>
      <c r="RJ72" s="22"/>
      <c r="RK72" s="22"/>
      <c r="RL72" s="22"/>
      <c r="RM72" s="22"/>
      <c r="RN72" s="22"/>
      <c r="RO72" s="22"/>
      <c r="RP72" s="22"/>
      <c r="RQ72" s="22"/>
      <c r="RR72" s="22"/>
      <c r="RS72" s="22"/>
      <c r="RT72" s="22"/>
      <c r="RU72" s="22"/>
      <c r="RV72" s="22"/>
      <c r="RW72" s="22"/>
      <c r="RX72" s="22"/>
      <c r="RY72" s="22"/>
      <c r="RZ72" s="22"/>
      <c r="SA72" s="22"/>
      <c r="SB72" s="22"/>
      <c r="SC72" s="22"/>
      <c r="SD72" s="22"/>
      <c r="SE72" s="22"/>
      <c r="SF72" s="22"/>
      <c r="SG72" s="22"/>
      <c r="SH72" s="22"/>
      <c r="SI72" s="22"/>
      <c r="SJ72" s="22"/>
      <c r="SK72" s="22"/>
      <c r="SL72" s="22"/>
      <c r="SM72" s="22"/>
      <c r="SN72" s="22"/>
      <c r="SO72" s="22"/>
      <c r="SP72" s="22"/>
      <c r="SQ72" s="22"/>
      <c r="SR72" s="22"/>
      <c r="SS72" s="22"/>
      <c r="ST72" s="22"/>
      <c r="SU72" s="22"/>
      <c r="SV72" s="22"/>
      <c r="SW72" s="22"/>
      <c r="SX72" s="22"/>
      <c r="SY72" s="22"/>
      <c r="SZ72" s="22"/>
      <c r="TA72" s="22"/>
      <c r="TB72" s="22"/>
      <c r="TC72" s="22"/>
      <c r="TD72" s="22"/>
      <c r="TE72" s="22"/>
      <c r="TF72" s="22"/>
      <c r="TG72" s="22"/>
      <c r="TH72" s="22"/>
      <c r="TI72" s="22"/>
      <c r="TJ72" s="22"/>
      <c r="TK72" s="22"/>
      <c r="TL72" s="22"/>
      <c r="TM72" s="22"/>
      <c r="TN72" s="22"/>
      <c r="TO72" s="22"/>
      <c r="TP72" s="22"/>
      <c r="TQ72" s="22"/>
      <c r="TR72" s="22"/>
      <c r="TS72" s="22"/>
      <c r="TT72" s="22"/>
      <c r="TU72" s="22"/>
      <c r="TV72" s="22"/>
      <c r="TW72" s="22"/>
      <c r="TX72" s="22"/>
    </row>
    <row r="73" spans="1:544" s="23" customFormat="1" x14ac:dyDescent="0.2">
      <c r="A73" s="35" t="s">
        <v>116</v>
      </c>
      <c r="B73" s="46" t="s">
        <v>128</v>
      </c>
      <c r="C73" s="60" t="s">
        <v>129</v>
      </c>
      <c r="D73" s="48">
        <v>206107276</v>
      </c>
      <c r="E73" s="48">
        <v>45753610</v>
      </c>
      <c r="F73" s="48">
        <v>45753610</v>
      </c>
      <c r="G73" s="48">
        <v>255619467</v>
      </c>
      <c r="H73" s="48">
        <v>48208299</v>
      </c>
      <c r="I73" s="48">
        <v>45753610</v>
      </c>
      <c r="J73" s="48">
        <v>121698552</v>
      </c>
      <c r="K73" s="48">
        <v>45753610</v>
      </c>
      <c r="L73" s="48">
        <v>45753610</v>
      </c>
      <c r="M73" s="48">
        <v>174264440</v>
      </c>
      <c r="N73" s="48">
        <v>45753610</v>
      </c>
      <c r="O73" s="48">
        <v>45753610</v>
      </c>
      <c r="P73" s="48">
        <f t="shared" si="28"/>
        <v>1126173304</v>
      </c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  <c r="IW73" s="22"/>
      <c r="IX73" s="22"/>
      <c r="IY73" s="22"/>
      <c r="IZ73" s="22"/>
      <c r="JA73" s="22"/>
      <c r="JB73" s="22"/>
      <c r="JC73" s="22"/>
      <c r="JD73" s="22"/>
      <c r="JE73" s="22"/>
      <c r="JF73" s="22"/>
      <c r="JG73" s="22"/>
      <c r="JH73" s="22"/>
      <c r="JI73" s="22"/>
      <c r="JJ73" s="22"/>
      <c r="JK73" s="22"/>
      <c r="JL73" s="22"/>
      <c r="JM73" s="22"/>
      <c r="JN73" s="22"/>
      <c r="JO73" s="22"/>
      <c r="JP73" s="22"/>
      <c r="JQ73" s="22"/>
      <c r="JR73" s="22"/>
      <c r="JS73" s="22"/>
      <c r="JT73" s="22"/>
      <c r="JU73" s="22"/>
      <c r="JV73" s="22"/>
      <c r="JW73" s="22"/>
      <c r="JX73" s="22"/>
      <c r="JY73" s="22"/>
      <c r="JZ73" s="22"/>
      <c r="KA73" s="22"/>
      <c r="KB73" s="22"/>
      <c r="KC73" s="22"/>
      <c r="KD73" s="22"/>
      <c r="KE73" s="22"/>
      <c r="KF73" s="22"/>
      <c r="KG73" s="22"/>
      <c r="KH73" s="22"/>
      <c r="KI73" s="22"/>
      <c r="KJ73" s="22"/>
      <c r="KK73" s="22"/>
      <c r="KL73" s="22"/>
      <c r="KM73" s="22"/>
      <c r="KN73" s="22"/>
      <c r="KO73" s="22"/>
      <c r="KP73" s="22"/>
      <c r="KQ73" s="22"/>
      <c r="KR73" s="22"/>
      <c r="KS73" s="22"/>
      <c r="KT73" s="22"/>
      <c r="KU73" s="22"/>
      <c r="KV73" s="22"/>
      <c r="KW73" s="22"/>
      <c r="KX73" s="22"/>
      <c r="KY73" s="22"/>
      <c r="KZ73" s="22"/>
      <c r="LA73" s="22"/>
      <c r="LB73" s="22"/>
      <c r="LC73" s="22"/>
      <c r="LD73" s="22"/>
      <c r="LE73" s="22"/>
      <c r="LF73" s="22"/>
      <c r="LG73" s="22"/>
      <c r="LH73" s="22"/>
      <c r="LI73" s="22"/>
      <c r="LJ73" s="22"/>
      <c r="LK73" s="22"/>
      <c r="LL73" s="22"/>
      <c r="LM73" s="22"/>
      <c r="LN73" s="22"/>
      <c r="LO73" s="22"/>
      <c r="LP73" s="22"/>
      <c r="LQ73" s="22"/>
      <c r="LR73" s="22"/>
      <c r="LS73" s="22"/>
      <c r="LT73" s="22"/>
      <c r="LU73" s="22"/>
      <c r="LV73" s="22"/>
      <c r="LW73" s="22"/>
      <c r="LX73" s="22"/>
      <c r="LY73" s="22"/>
      <c r="LZ73" s="22"/>
      <c r="MA73" s="22"/>
      <c r="MB73" s="22"/>
      <c r="MC73" s="22"/>
      <c r="MD73" s="22"/>
      <c r="ME73" s="22"/>
      <c r="MF73" s="22"/>
      <c r="MG73" s="22"/>
      <c r="MH73" s="22"/>
      <c r="MI73" s="22"/>
      <c r="MJ73" s="22"/>
      <c r="MK73" s="22"/>
      <c r="ML73" s="22"/>
      <c r="MM73" s="22"/>
      <c r="MN73" s="22"/>
      <c r="MO73" s="22"/>
      <c r="MP73" s="22"/>
      <c r="MQ73" s="22"/>
      <c r="MR73" s="22"/>
      <c r="MS73" s="22"/>
      <c r="MT73" s="22"/>
      <c r="MU73" s="22"/>
      <c r="MV73" s="22"/>
      <c r="MW73" s="22"/>
      <c r="MX73" s="22"/>
      <c r="MY73" s="22"/>
      <c r="MZ73" s="22"/>
      <c r="NA73" s="22"/>
      <c r="NB73" s="22"/>
      <c r="NC73" s="22"/>
      <c r="ND73" s="22"/>
      <c r="NE73" s="22"/>
      <c r="NF73" s="22"/>
      <c r="NG73" s="22"/>
      <c r="NH73" s="22"/>
      <c r="NI73" s="22"/>
      <c r="NJ73" s="22"/>
      <c r="NK73" s="22"/>
      <c r="NL73" s="22"/>
      <c r="NM73" s="22"/>
      <c r="NN73" s="22"/>
      <c r="NO73" s="22"/>
      <c r="NP73" s="22"/>
      <c r="NQ73" s="22"/>
      <c r="NR73" s="22"/>
      <c r="NS73" s="22"/>
      <c r="NT73" s="22"/>
      <c r="NU73" s="22"/>
      <c r="NV73" s="22"/>
      <c r="NW73" s="22"/>
      <c r="NX73" s="22"/>
      <c r="NY73" s="22"/>
      <c r="NZ73" s="22"/>
      <c r="OA73" s="22"/>
      <c r="OB73" s="22"/>
      <c r="OC73" s="22"/>
      <c r="OD73" s="22"/>
      <c r="OE73" s="22"/>
      <c r="OF73" s="22"/>
      <c r="OG73" s="22"/>
      <c r="OH73" s="22"/>
      <c r="OI73" s="22"/>
      <c r="OJ73" s="22"/>
      <c r="OK73" s="22"/>
      <c r="OL73" s="22"/>
      <c r="OM73" s="22"/>
      <c r="ON73" s="22"/>
      <c r="OO73" s="22"/>
      <c r="OP73" s="22"/>
      <c r="OQ73" s="22"/>
      <c r="OR73" s="22"/>
      <c r="OS73" s="22"/>
      <c r="OT73" s="22"/>
      <c r="OU73" s="22"/>
      <c r="OV73" s="22"/>
      <c r="OW73" s="22"/>
      <c r="OX73" s="22"/>
      <c r="OY73" s="22"/>
      <c r="OZ73" s="22"/>
      <c r="PA73" s="22"/>
      <c r="PB73" s="22"/>
      <c r="PC73" s="22"/>
      <c r="PD73" s="22"/>
      <c r="PE73" s="22"/>
      <c r="PF73" s="22"/>
      <c r="PG73" s="22"/>
      <c r="PH73" s="22"/>
      <c r="PI73" s="22"/>
      <c r="PJ73" s="22"/>
      <c r="PK73" s="22"/>
      <c r="PL73" s="22"/>
      <c r="PM73" s="22"/>
      <c r="PN73" s="22"/>
      <c r="PO73" s="22"/>
      <c r="PP73" s="22"/>
      <c r="PQ73" s="22"/>
      <c r="PR73" s="22"/>
      <c r="PS73" s="22"/>
      <c r="PT73" s="22"/>
      <c r="PU73" s="22"/>
      <c r="PV73" s="22"/>
      <c r="PW73" s="22"/>
      <c r="PX73" s="22"/>
      <c r="PY73" s="22"/>
      <c r="PZ73" s="22"/>
      <c r="QA73" s="22"/>
      <c r="QB73" s="22"/>
      <c r="QC73" s="22"/>
      <c r="QD73" s="22"/>
      <c r="QE73" s="22"/>
      <c r="QF73" s="22"/>
      <c r="QG73" s="22"/>
      <c r="QH73" s="22"/>
      <c r="QI73" s="22"/>
      <c r="QJ73" s="22"/>
      <c r="QK73" s="22"/>
      <c r="QL73" s="22"/>
      <c r="QM73" s="22"/>
      <c r="QN73" s="22"/>
      <c r="QO73" s="22"/>
      <c r="QP73" s="22"/>
      <c r="QQ73" s="22"/>
      <c r="QR73" s="22"/>
      <c r="QS73" s="22"/>
      <c r="QT73" s="22"/>
      <c r="QU73" s="22"/>
      <c r="QV73" s="22"/>
      <c r="QW73" s="22"/>
      <c r="QX73" s="22"/>
      <c r="QY73" s="22"/>
      <c r="QZ73" s="22"/>
      <c r="RA73" s="22"/>
      <c r="RB73" s="22"/>
      <c r="RC73" s="22"/>
      <c r="RD73" s="22"/>
      <c r="RE73" s="22"/>
      <c r="RF73" s="22"/>
      <c r="RG73" s="22"/>
      <c r="RH73" s="22"/>
      <c r="RI73" s="22"/>
      <c r="RJ73" s="22"/>
      <c r="RK73" s="22"/>
      <c r="RL73" s="22"/>
      <c r="RM73" s="22"/>
      <c r="RN73" s="22"/>
      <c r="RO73" s="22"/>
      <c r="RP73" s="22"/>
      <c r="RQ73" s="22"/>
      <c r="RR73" s="22"/>
      <c r="RS73" s="22"/>
      <c r="RT73" s="22"/>
      <c r="RU73" s="22"/>
      <c r="RV73" s="22"/>
      <c r="RW73" s="22"/>
      <c r="RX73" s="22"/>
      <c r="RY73" s="22"/>
      <c r="RZ73" s="22"/>
      <c r="SA73" s="22"/>
      <c r="SB73" s="22"/>
      <c r="SC73" s="22"/>
      <c r="SD73" s="22"/>
      <c r="SE73" s="22"/>
      <c r="SF73" s="22"/>
      <c r="SG73" s="22"/>
      <c r="SH73" s="22"/>
      <c r="SI73" s="22"/>
      <c r="SJ73" s="22"/>
      <c r="SK73" s="22"/>
      <c r="SL73" s="22"/>
      <c r="SM73" s="22"/>
      <c r="SN73" s="22"/>
      <c r="SO73" s="22"/>
      <c r="SP73" s="22"/>
      <c r="SQ73" s="22"/>
      <c r="SR73" s="22"/>
      <c r="SS73" s="22"/>
      <c r="ST73" s="22"/>
      <c r="SU73" s="22"/>
      <c r="SV73" s="22"/>
      <c r="SW73" s="22"/>
      <c r="SX73" s="22"/>
      <c r="SY73" s="22"/>
      <c r="SZ73" s="22"/>
      <c r="TA73" s="22"/>
      <c r="TB73" s="22"/>
      <c r="TC73" s="22"/>
      <c r="TD73" s="22"/>
      <c r="TE73" s="22"/>
      <c r="TF73" s="22"/>
      <c r="TG73" s="22"/>
      <c r="TH73" s="22"/>
      <c r="TI73" s="22"/>
      <c r="TJ73" s="22"/>
      <c r="TK73" s="22"/>
      <c r="TL73" s="22"/>
      <c r="TM73" s="22"/>
      <c r="TN73" s="22"/>
      <c r="TO73" s="22"/>
      <c r="TP73" s="22"/>
      <c r="TQ73" s="22"/>
      <c r="TR73" s="22"/>
      <c r="TS73" s="22"/>
      <c r="TT73" s="22"/>
      <c r="TU73" s="22"/>
      <c r="TV73" s="22"/>
      <c r="TW73" s="22"/>
      <c r="TX73" s="22"/>
    </row>
    <row r="74" spans="1:544" s="23" customFormat="1" x14ac:dyDescent="0.2">
      <c r="A74" s="35" t="s">
        <v>130</v>
      </c>
      <c r="B74" s="46" t="s">
        <v>131</v>
      </c>
      <c r="C74" s="60" t="s">
        <v>132</v>
      </c>
      <c r="D74" s="48">
        <v>0</v>
      </c>
      <c r="E74" s="48">
        <v>0</v>
      </c>
      <c r="F74" s="48">
        <v>13318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/>
      <c r="N74" s="48">
        <v>0</v>
      </c>
      <c r="O74" s="48"/>
      <c r="P74" s="48">
        <f t="shared" si="28"/>
        <v>13318</v>
      </c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  <c r="LA74" s="22"/>
      <c r="LB74" s="22"/>
      <c r="LC74" s="22"/>
      <c r="LD74" s="22"/>
      <c r="LE74" s="22"/>
      <c r="LF74" s="22"/>
      <c r="LG74" s="22"/>
      <c r="LH74" s="22"/>
      <c r="LI74" s="22"/>
      <c r="LJ74" s="22"/>
      <c r="LK74" s="22"/>
      <c r="LL74" s="22"/>
      <c r="LM74" s="22"/>
      <c r="LN74" s="22"/>
      <c r="LO74" s="22"/>
      <c r="LP74" s="22"/>
      <c r="LQ74" s="22"/>
      <c r="LR74" s="22"/>
      <c r="LS74" s="22"/>
      <c r="LT74" s="22"/>
      <c r="LU74" s="22"/>
      <c r="LV74" s="22"/>
      <c r="LW74" s="22"/>
      <c r="LX74" s="22"/>
      <c r="LY74" s="22"/>
      <c r="LZ74" s="22"/>
      <c r="MA74" s="22"/>
      <c r="MB74" s="22"/>
      <c r="MC74" s="22"/>
      <c r="MD74" s="22"/>
      <c r="ME74" s="22"/>
      <c r="MF74" s="22"/>
      <c r="MG74" s="22"/>
      <c r="MH74" s="22"/>
      <c r="MI74" s="22"/>
      <c r="MJ74" s="22"/>
      <c r="MK74" s="22"/>
      <c r="ML74" s="22"/>
      <c r="MM74" s="22"/>
      <c r="MN74" s="22"/>
      <c r="MO74" s="22"/>
      <c r="MP74" s="22"/>
      <c r="MQ74" s="22"/>
      <c r="MR74" s="22"/>
      <c r="MS74" s="22"/>
      <c r="MT74" s="22"/>
      <c r="MU74" s="22"/>
      <c r="MV74" s="22"/>
      <c r="MW74" s="22"/>
      <c r="MX74" s="22"/>
      <c r="MY74" s="22"/>
      <c r="MZ74" s="22"/>
      <c r="NA74" s="22"/>
      <c r="NB74" s="22"/>
      <c r="NC74" s="22"/>
      <c r="ND74" s="22"/>
      <c r="NE74" s="22"/>
      <c r="NF74" s="22"/>
      <c r="NG74" s="22"/>
      <c r="NH74" s="22"/>
      <c r="NI74" s="22"/>
      <c r="NJ74" s="22"/>
      <c r="NK74" s="22"/>
      <c r="NL74" s="22"/>
      <c r="NM74" s="22"/>
      <c r="NN74" s="22"/>
      <c r="NO74" s="22"/>
      <c r="NP74" s="22"/>
      <c r="NQ74" s="22"/>
      <c r="NR74" s="22"/>
      <c r="NS74" s="22"/>
      <c r="NT74" s="22"/>
      <c r="NU74" s="22"/>
      <c r="NV74" s="22"/>
      <c r="NW74" s="22"/>
      <c r="NX74" s="22"/>
      <c r="NY74" s="22"/>
      <c r="NZ74" s="22"/>
      <c r="OA74" s="22"/>
      <c r="OB74" s="22"/>
      <c r="OC74" s="22"/>
      <c r="OD74" s="22"/>
      <c r="OE74" s="22"/>
      <c r="OF74" s="22"/>
      <c r="OG74" s="22"/>
      <c r="OH74" s="22"/>
      <c r="OI74" s="22"/>
      <c r="OJ74" s="22"/>
      <c r="OK74" s="22"/>
      <c r="OL74" s="22"/>
      <c r="OM74" s="22"/>
      <c r="ON74" s="22"/>
      <c r="OO74" s="22"/>
      <c r="OP74" s="22"/>
      <c r="OQ74" s="22"/>
      <c r="OR74" s="22"/>
      <c r="OS74" s="22"/>
      <c r="OT74" s="22"/>
      <c r="OU74" s="22"/>
      <c r="OV74" s="22"/>
      <c r="OW74" s="22"/>
      <c r="OX74" s="22"/>
      <c r="OY74" s="22"/>
      <c r="OZ74" s="22"/>
      <c r="PA74" s="22"/>
      <c r="PB74" s="22"/>
      <c r="PC74" s="22"/>
      <c r="PD74" s="22"/>
      <c r="PE74" s="22"/>
      <c r="PF74" s="22"/>
      <c r="PG74" s="22"/>
      <c r="PH74" s="22"/>
      <c r="PI74" s="22"/>
      <c r="PJ74" s="22"/>
      <c r="PK74" s="22"/>
      <c r="PL74" s="22"/>
      <c r="PM74" s="22"/>
      <c r="PN74" s="22"/>
      <c r="PO74" s="22"/>
      <c r="PP74" s="22"/>
      <c r="PQ74" s="22"/>
      <c r="PR74" s="22"/>
      <c r="PS74" s="22"/>
      <c r="PT74" s="22"/>
      <c r="PU74" s="22"/>
      <c r="PV74" s="22"/>
      <c r="PW74" s="22"/>
      <c r="PX74" s="22"/>
      <c r="PY74" s="22"/>
      <c r="PZ74" s="22"/>
      <c r="QA74" s="22"/>
      <c r="QB74" s="22"/>
      <c r="QC74" s="22"/>
      <c r="QD74" s="22"/>
      <c r="QE74" s="22"/>
      <c r="QF74" s="22"/>
      <c r="QG74" s="22"/>
      <c r="QH74" s="22"/>
      <c r="QI74" s="22"/>
      <c r="QJ74" s="22"/>
      <c r="QK74" s="22"/>
      <c r="QL74" s="22"/>
      <c r="QM74" s="22"/>
      <c r="QN74" s="22"/>
      <c r="QO74" s="22"/>
      <c r="QP74" s="22"/>
      <c r="QQ74" s="22"/>
      <c r="QR74" s="22"/>
      <c r="QS74" s="22"/>
      <c r="QT74" s="22"/>
      <c r="QU74" s="22"/>
      <c r="QV74" s="22"/>
      <c r="QW74" s="22"/>
      <c r="QX74" s="22"/>
      <c r="QY74" s="22"/>
      <c r="QZ74" s="22"/>
      <c r="RA74" s="22"/>
      <c r="RB74" s="22"/>
      <c r="RC74" s="22"/>
      <c r="RD74" s="22"/>
      <c r="RE74" s="22"/>
      <c r="RF74" s="22"/>
      <c r="RG74" s="22"/>
      <c r="RH74" s="22"/>
      <c r="RI74" s="22"/>
      <c r="RJ74" s="22"/>
      <c r="RK74" s="22"/>
      <c r="RL74" s="22"/>
      <c r="RM74" s="22"/>
      <c r="RN74" s="22"/>
      <c r="RO74" s="22"/>
      <c r="RP74" s="22"/>
      <c r="RQ74" s="22"/>
      <c r="RR74" s="22"/>
      <c r="RS74" s="22"/>
      <c r="RT74" s="22"/>
      <c r="RU74" s="22"/>
      <c r="RV74" s="22"/>
      <c r="RW74" s="22"/>
      <c r="RX74" s="22"/>
      <c r="RY74" s="22"/>
      <c r="RZ74" s="22"/>
      <c r="SA74" s="22"/>
      <c r="SB74" s="22"/>
      <c r="SC74" s="22"/>
      <c r="SD74" s="22"/>
      <c r="SE74" s="22"/>
      <c r="SF74" s="22"/>
      <c r="SG74" s="22"/>
      <c r="SH74" s="22"/>
      <c r="SI74" s="22"/>
      <c r="SJ74" s="22"/>
      <c r="SK74" s="22"/>
      <c r="SL74" s="22"/>
      <c r="SM74" s="22"/>
      <c r="SN74" s="22"/>
      <c r="SO74" s="22"/>
      <c r="SP74" s="22"/>
      <c r="SQ74" s="22"/>
      <c r="SR74" s="22"/>
      <c r="SS74" s="22"/>
      <c r="ST74" s="22"/>
      <c r="SU74" s="22"/>
      <c r="SV74" s="22"/>
      <c r="SW74" s="22"/>
      <c r="SX74" s="22"/>
      <c r="SY74" s="22"/>
      <c r="SZ74" s="22"/>
      <c r="TA74" s="22"/>
      <c r="TB74" s="22"/>
      <c r="TC74" s="22"/>
      <c r="TD74" s="22"/>
      <c r="TE74" s="22"/>
      <c r="TF74" s="22"/>
      <c r="TG74" s="22"/>
      <c r="TH74" s="22"/>
      <c r="TI74" s="22"/>
      <c r="TJ74" s="22"/>
      <c r="TK74" s="22"/>
      <c r="TL74" s="22"/>
      <c r="TM74" s="22"/>
      <c r="TN74" s="22"/>
      <c r="TO74" s="22"/>
      <c r="TP74" s="22"/>
      <c r="TQ74" s="22"/>
      <c r="TR74" s="22"/>
      <c r="TS74" s="22"/>
      <c r="TT74" s="22"/>
      <c r="TU74" s="22"/>
      <c r="TV74" s="22"/>
      <c r="TW74" s="22"/>
      <c r="TX74" s="22"/>
    </row>
    <row r="75" spans="1:544" s="23" customFormat="1" x14ac:dyDescent="0.2">
      <c r="A75" s="35" t="s">
        <v>119</v>
      </c>
      <c r="B75" s="46" t="s">
        <v>131</v>
      </c>
      <c r="C75" s="60" t="s">
        <v>132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73240853</v>
      </c>
      <c r="K75" s="48">
        <v>37237102</v>
      </c>
      <c r="L75" s="48">
        <v>0</v>
      </c>
      <c r="M75" s="48"/>
      <c r="N75" s="48">
        <v>-16904439</v>
      </c>
      <c r="O75" s="48">
        <v>-486346</v>
      </c>
      <c r="P75" s="48">
        <f t="shared" si="28"/>
        <v>93087170</v>
      </c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  <c r="JB75" s="22"/>
      <c r="JC75" s="22"/>
      <c r="JD75" s="22"/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  <c r="JU75" s="22"/>
      <c r="JV75" s="22"/>
      <c r="JW75" s="22"/>
      <c r="JX75" s="22"/>
      <c r="JY75" s="22"/>
      <c r="JZ75" s="22"/>
      <c r="KA75" s="22"/>
      <c r="KB75" s="22"/>
      <c r="KC75" s="22"/>
      <c r="KD75" s="22"/>
      <c r="KE75" s="22"/>
      <c r="KF75" s="22"/>
      <c r="KG75" s="22"/>
      <c r="KH75" s="22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  <c r="LA75" s="22"/>
      <c r="LB75" s="22"/>
      <c r="LC75" s="22"/>
      <c r="LD75" s="22"/>
      <c r="LE75" s="22"/>
      <c r="LF75" s="22"/>
      <c r="LG75" s="22"/>
      <c r="LH75" s="22"/>
      <c r="LI75" s="22"/>
      <c r="LJ75" s="22"/>
      <c r="LK75" s="22"/>
      <c r="LL75" s="22"/>
      <c r="LM75" s="22"/>
      <c r="LN75" s="22"/>
      <c r="LO75" s="22"/>
      <c r="LP75" s="22"/>
      <c r="LQ75" s="22"/>
      <c r="LR75" s="22"/>
      <c r="LS75" s="22"/>
      <c r="LT75" s="22"/>
      <c r="LU75" s="22"/>
      <c r="LV75" s="22"/>
      <c r="LW75" s="22"/>
      <c r="LX75" s="22"/>
      <c r="LY75" s="22"/>
      <c r="LZ75" s="22"/>
      <c r="MA75" s="22"/>
      <c r="MB75" s="22"/>
      <c r="MC75" s="22"/>
      <c r="MD75" s="22"/>
      <c r="ME75" s="22"/>
      <c r="MF75" s="22"/>
      <c r="MG75" s="22"/>
      <c r="MH75" s="22"/>
      <c r="MI75" s="22"/>
      <c r="MJ75" s="22"/>
      <c r="MK75" s="22"/>
      <c r="ML75" s="22"/>
      <c r="MM75" s="22"/>
      <c r="MN75" s="22"/>
      <c r="MO75" s="22"/>
      <c r="MP75" s="22"/>
      <c r="MQ75" s="22"/>
      <c r="MR75" s="22"/>
      <c r="MS75" s="22"/>
      <c r="MT75" s="22"/>
      <c r="MU75" s="22"/>
      <c r="MV75" s="22"/>
      <c r="MW75" s="22"/>
      <c r="MX75" s="22"/>
      <c r="MY75" s="22"/>
      <c r="MZ75" s="22"/>
      <c r="NA75" s="22"/>
      <c r="NB75" s="22"/>
      <c r="NC75" s="22"/>
      <c r="ND75" s="22"/>
      <c r="NE75" s="22"/>
      <c r="NF75" s="22"/>
      <c r="NG75" s="22"/>
      <c r="NH75" s="22"/>
      <c r="NI75" s="22"/>
      <c r="NJ75" s="22"/>
      <c r="NK75" s="22"/>
      <c r="NL75" s="22"/>
      <c r="NM75" s="22"/>
      <c r="NN75" s="22"/>
      <c r="NO75" s="22"/>
      <c r="NP75" s="22"/>
      <c r="NQ75" s="22"/>
      <c r="NR75" s="22"/>
      <c r="NS75" s="22"/>
      <c r="NT75" s="22"/>
      <c r="NU75" s="22"/>
      <c r="NV75" s="22"/>
      <c r="NW75" s="22"/>
      <c r="NX75" s="22"/>
      <c r="NY75" s="22"/>
      <c r="NZ75" s="22"/>
      <c r="OA75" s="22"/>
      <c r="OB75" s="22"/>
      <c r="OC75" s="22"/>
      <c r="OD75" s="22"/>
      <c r="OE75" s="22"/>
      <c r="OF75" s="22"/>
      <c r="OG75" s="22"/>
      <c r="OH75" s="22"/>
      <c r="OI75" s="22"/>
      <c r="OJ75" s="22"/>
      <c r="OK75" s="22"/>
      <c r="OL75" s="22"/>
      <c r="OM75" s="22"/>
      <c r="ON75" s="22"/>
      <c r="OO75" s="22"/>
      <c r="OP75" s="22"/>
      <c r="OQ75" s="22"/>
      <c r="OR75" s="22"/>
      <c r="OS75" s="22"/>
      <c r="OT75" s="22"/>
      <c r="OU75" s="22"/>
      <c r="OV75" s="22"/>
      <c r="OW75" s="22"/>
      <c r="OX75" s="22"/>
      <c r="OY75" s="22"/>
      <c r="OZ75" s="22"/>
      <c r="PA75" s="22"/>
      <c r="PB75" s="22"/>
      <c r="PC75" s="22"/>
      <c r="PD75" s="22"/>
      <c r="PE75" s="22"/>
      <c r="PF75" s="22"/>
      <c r="PG75" s="22"/>
      <c r="PH75" s="22"/>
      <c r="PI75" s="22"/>
      <c r="PJ75" s="22"/>
      <c r="PK75" s="22"/>
      <c r="PL75" s="22"/>
      <c r="PM75" s="22"/>
      <c r="PN75" s="22"/>
      <c r="PO75" s="22"/>
      <c r="PP75" s="22"/>
      <c r="PQ75" s="22"/>
      <c r="PR75" s="22"/>
      <c r="PS75" s="22"/>
      <c r="PT75" s="22"/>
      <c r="PU75" s="22"/>
      <c r="PV75" s="22"/>
      <c r="PW75" s="22"/>
      <c r="PX75" s="22"/>
      <c r="PY75" s="22"/>
      <c r="PZ75" s="22"/>
      <c r="QA75" s="22"/>
      <c r="QB75" s="22"/>
      <c r="QC75" s="22"/>
      <c r="QD75" s="22"/>
      <c r="QE75" s="22"/>
      <c r="QF75" s="22"/>
      <c r="QG75" s="22"/>
      <c r="QH75" s="22"/>
      <c r="QI75" s="22"/>
      <c r="QJ75" s="22"/>
      <c r="QK75" s="22"/>
      <c r="QL75" s="22"/>
      <c r="QM75" s="22"/>
      <c r="QN75" s="22"/>
      <c r="QO75" s="22"/>
      <c r="QP75" s="22"/>
      <c r="QQ75" s="22"/>
      <c r="QR75" s="22"/>
      <c r="QS75" s="22"/>
      <c r="QT75" s="22"/>
      <c r="QU75" s="22"/>
      <c r="QV75" s="22"/>
      <c r="QW75" s="22"/>
      <c r="QX75" s="22"/>
      <c r="QY75" s="22"/>
      <c r="QZ75" s="22"/>
      <c r="RA75" s="22"/>
      <c r="RB75" s="22"/>
      <c r="RC75" s="22"/>
      <c r="RD75" s="22"/>
      <c r="RE75" s="22"/>
      <c r="RF75" s="22"/>
      <c r="RG75" s="22"/>
      <c r="RH75" s="22"/>
      <c r="RI75" s="22"/>
      <c r="RJ75" s="22"/>
      <c r="RK75" s="22"/>
      <c r="RL75" s="22"/>
      <c r="RM75" s="22"/>
      <c r="RN75" s="22"/>
      <c r="RO75" s="22"/>
      <c r="RP75" s="22"/>
      <c r="RQ75" s="22"/>
      <c r="RR75" s="22"/>
      <c r="RS75" s="22"/>
      <c r="RT75" s="22"/>
      <c r="RU75" s="22"/>
      <c r="RV75" s="22"/>
      <c r="RW75" s="22"/>
      <c r="RX75" s="22"/>
      <c r="RY75" s="22"/>
      <c r="RZ75" s="22"/>
      <c r="SA75" s="22"/>
      <c r="SB75" s="22"/>
      <c r="SC75" s="22"/>
      <c r="SD75" s="22"/>
      <c r="SE75" s="22"/>
      <c r="SF75" s="22"/>
      <c r="SG75" s="22"/>
      <c r="SH75" s="22"/>
      <c r="SI75" s="22"/>
      <c r="SJ75" s="22"/>
      <c r="SK75" s="22"/>
      <c r="SL75" s="22"/>
      <c r="SM75" s="22"/>
      <c r="SN75" s="22"/>
      <c r="SO75" s="22"/>
      <c r="SP75" s="22"/>
      <c r="SQ75" s="22"/>
      <c r="SR75" s="22"/>
      <c r="SS75" s="22"/>
      <c r="ST75" s="22"/>
      <c r="SU75" s="22"/>
      <c r="SV75" s="22"/>
      <c r="SW75" s="22"/>
      <c r="SX75" s="22"/>
      <c r="SY75" s="22"/>
      <c r="SZ75" s="22"/>
      <c r="TA75" s="22"/>
      <c r="TB75" s="22"/>
      <c r="TC75" s="22"/>
      <c r="TD75" s="22"/>
      <c r="TE75" s="22"/>
      <c r="TF75" s="22"/>
      <c r="TG75" s="22"/>
      <c r="TH75" s="22"/>
      <c r="TI75" s="22"/>
      <c r="TJ75" s="22"/>
      <c r="TK75" s="22"/>
      <c r="TL75" s="22"/>
      <c r="TM75" s="22"/>
      <c r="TN75" s="22"/>
      <c r="TO75" s="22"/>
      <c r="TP75" s="22"/>
      <c r="TQ75" s="22"/>
      <c r="TR75" s="22"/>
      <c r="TS75" s="22"/>
      <c r="TT75" s="22"/>
      <c r="TU75" s="22"/>
      <c r="TV75" s="22"/>
      <c r="TW75" s="22"/>
      <c r="TX75" s="22"/>
    </row>
    <row r="76" spans="1:544" s="23" customFormat="1" x14ac:dyDescent="0.2">
      <c r="A76" s="35" t="s">
        <v>116</v>
      </c>
      <c r="B76" s="46" t="s">
        <v>133</v>
      </c>
      <c r="C76" s="60" t="s">
        <v>134</v>
      </c>
      <c r="D76" s="48">
        <v>27223666</v>
      </c>
      <c r="E76" s="48">
        <v>24156086</v>
      </c>
      <c r="F76" s="48">
        <v>20462639</v>
      </c>
      <c r="G76" s="48">
        <v>22176129</v>
      </c>
      <c r="H76" s="48">
        <v>17628585</v>
      </c>
      <c r="I76" s="48">
        <v>19051865</v>
      </c>
      <c r="J76" s="48">
        <v>17783758</v>
      </c>
      <c r="K76" s="48">
        <v>17993673</v>
      </c>
      <c r="L76" s="48">
        <v>18513533</v>
      </c>
      <c r="M76" s="48">
        <v>17939151</v>
      </c>
      <c r="N76" s="48">
        <v>18601679</v>
      </c>
      <c r="O76" s="48">
        <v>18559686</v>
      </c>
      <c r="P76" s="48">
        <f t="shared" si="28"/>
        <v>240090450</v>
      </c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  <c r="JB76" s="22"/>
      <c r="JC76" s="22"/>
      <c r="JD76" s="22"/>
      <c r="JE76" s="22"/>
      <c r="JF76" s="22"/>
      <c r="JG76" s="22"/>
      <c r="JH76" s="22"/>
      <c r="JI76" s="22"/>
      <c r="JJ76" s="22"/>
      <c r="JK76" s="22"/>
      <c r="JL76" s="22"/>
      <c r="JM76" s="22"/>
      <c r="JN76" s="22"/>
      <c r="JO76" s="22"/>
      <c r="JP76" s="22"/>
      <c r="JQ76" s="22"/>
      <c r="JR76" s="22"/>
      <c r="JS76" s="22"/>
      <c r="JT76" s="22"/>
      <c r="JU76" s="22"/>
      <c r="JV76" s="22"/>
      <c r="JW76" s="22"/>
      <c r="JX76" s="22"/>
      <c r="JY76" s="22"/>
      <c r="JZ76" s="22"/>
      <c r="KA76" s="22"/>
      <c r="KB76" s="22"/>
      <c r="KC76" s="22"/>
      <c r="KD76" s="22"/>
      <c r="KE76" s="22"/>
      <c r="KF76" s="22"/>
      <c r="KG76" s="22"/>
      <c r="KH76" s="22"/>
      <c r="KI76" s="22"/>
      <c r="KJ76" s="22"/>
      <c r="KK76" s="22"/>
      <c r="KL76" s="22"/>
      <c r="KM76" s="22"/>
      <c r="KN76" s="22"/>
      <c r="KO76" s="22"/>
      <c r="KP76" s="22"/>
      <c r="KQ76" s="22"/>
      <c r="KR76" s="22"/>
      <c r="KS76" s="22"/>
      <c r="KT76" s="22"/>
      <c r="KU76" s="22"/>
      <c r="KV76" s="22"/>
      <c r="KW76" s="22"/>
      <c r="KX76" s="22"/>
      <c r="KY76" s="22"/>
      <c r="KZ76" s="22"/>
      <c r="LA76" s="22"/>
      <c r="LB76" s="22"/>
      <c r="LC76" s="22"/>
      <c r="LD76" s="22"/>
      <c r="LE76" s="22"/>
      <c r="LF76" s="22"/>
      <c r="LG76" s="22"/>
      <c r="LH76" s="22"/>
      <c r="LI76" s="22"/>
      <c r="LJ76" s="22"/>
      <c r="LK76" s="22"/>
      <c r="LL76" s="22"/>
      <c r="LM76" s="22"/>
      <c r="LN76" s="22"/>
      <c r="LO76" s="22"/>
      <c r="LP76" s="22"/>
      <c r="LQ76" s="22"/>
      <c r="LR76" s="22"/>
      <c r="LS76" s="22"/>
      <c r="LT76" s="22"/>
      <c r="LU76" s="22"/>
      <c r="LV76" s="22"/>
      <c r="LW76" s="22"/>
      <c r="LX76" s="22"/>
      <c r="LY76" s="22"/>
      <c r="LZ76" s="22"/>
      <c r="MA76" s="22"/>
      <c r="MB76" s="22"/>
      <c r="MC76" s="22"/>
      <c r="MD76" s="22"/>
      <c r="ME76" s="22"/>
      <c r="MF76" s="22"/>
      <c r="MG76" s="22"/>
      <c r="MH76" s="22"/>
      <c r="MI76" s="22"/>
      <c r="MJ76" s="22"/>
      <c r="MK76" s="22"/>
      <c r="ML76" s="22"/>
      <c r="MM76" s="22"/>
      <c r="MN76" s="22"/>
      <c r="MO76" s="22"/>
      <c r="MP76" s="22"/>
      <c r="MQ76" s="22"/>
      <c r="MR76" s="22"/>
      <c r="MS76" s="22"/>
      <c r="MT76" s="22"/>
      <c r="MU76" s="22"/>
      <c r="MV76" s="22"/>
      <c r="MW76" s="22"/>
      <c r="MX76" s="22"/>
      <c r="MY76" s="22"/>
      <c r="MZ76" s="22"/>
      <c r="NA76" s="22"/>
      <c r="NB76" s="22"/>
      <c r="NC76" s="22"/>
      <c r="ND76" s="22"/>
      <c r="NE76" s="22"/>
      <c r="NF76" s="22"/>
      <c r="NG76" s="22"/>
      <c r="NH76" s="22"/>
      <c r="NI76" s="22"/>
      <c r="NJ76" s="22"/>
      <c r="NK76" s="22"/>
      <c r="NL76" s="22"/>
      <c r="NM76" s="22"/>
      <c r="NN76" s="22"/>
      <c r="NO76" s="22"/>
      <c r="NP76" s="22"/>
      <c r="NQ76" s="22"/>
      <c r="NR76" s="22"/>
      <c r="NS76" s="22"/>
      <c r="NT76" s="22"/>
      <c r="NU76" s="22"/>
      <c r="NV76" s="22"/>
      <c r="NW76" s="22"/>
      <c r="NX76" s="22"/>
      <c r="NY76" s="22"/>
      <c r="NZ76" s="22"/>
      <c r="OA76" s="22"/>
      <c r="OB76" s="22"/>
      <c r="OC76" s="22"/>
      <c r="OD76" s="22"/>
      <c r="OE76" s="22"/>
      <c r="OF76" s="22"/>
      <c r="OG76" s="22"/>
      <c r="OH76" s="22"/>
      <c r="OI76" s="22"/>
      <c r="OJ76" s="22"/>
      <c r="OK76" s="22"/>
      <c r="OL76" s="22"/>
      <c r="OM76" s="22"/>
      <c r="ON76" s="22"/>
      <c r="OO76" s="22"/>
      <c r="OP76" s="22"/>
      <c r="OQ76" s="22"/>
      <c r="OR76" s="22"/>
      <c r="OS76" s="22"/>
      <c r="OT76" s="22"/>
      <c r="OU76" s="22"/>
      <c r="OV76" s="22"/>
      <c r="OW76" s="22"/>
      <c r="OX76" s="22"/>
      <c r="OY76" s="22"/>
      <c r="OZ76" s="22"/>
      <c r="PA76" s="22"/>
      <c r="PB76" s="22"/>
      <c r="PC76" s="22"/>
      <c r="PD76" s="22"/>
      <c r="PE76" s="22"/>
      <c r="PF76" s="22"/>
      <c r="PG76" s="22"/>
      <c r="PH76" s="22"/>
      <c r="PI76" s="22"/>
      <c r="PJ76" s="22"/>
      <c r="PK76" s="22"/>
      <c r="PL76" s="22"/>
      <c r="PM76" s="22"/>
      <c r="PN76" s="22"/>
      <c r="PO76" s="22"/>
      <c r="PP76" s="22"/>
      <c r="PQ76" s="22"/>
      <c r="PR76" s="22"/>
      <c r="PS76" s="22"/>
      <c r="PT76" s="22"/>
      <c r="PU76" s="22"/>
      <c r="PV76" s="22"/>
      <c r="PW76" s="22"/>
      <c r="PX76" s="22"/>
      <c r="PY76" s="22"/>
      <c r="PZ76" s="22"/>
      <c r="QA76" s="22"/>
      <c r="QB76" s="22"/>
      <c r="QC76" s="22"/>
      <c r="QD76" s="22"/>
      <c r="QE76" s="22"/>
      <c r="QF76" s="22"/>
      <c r="QG76" s="22"/>
      <c r="QH76" s="22"/>
      <c r="QI76" s="22"/>
      <c r="QJ76" s="22"/>
      <c r="QK76" s="22"/>
      <c r="QL76" s="22"/>
      <c r="QM76" s="22"/>
      <c r="QN76" s="22"/>
      <c r="QO76" s="22"/>
      <c r="QP76" s="22"/>
      <c r="QQ76" s="22"/>
      <c r="QR76" s="22"/>
      <c r="QS76" s="22"/>
      <c r="QT76" s="22"/>
      <c r="QU76" s="22"/>
      <c r="QV76" s="22"/>
      <c r="QW76" s="22"/>
      <c r="QX76" s="22"/>
      <c r="QY76" s="22"/>
      <c r="QZ76" s="22"/>
      <c r="RA76" s="22"/>
      <c r="RB76" s="22"/>
      <c r="RC76" s="22"/>
      <c r="RD76" s="22"/>
      <c r="RE76" s="22"/>
      <c r="RF76" s="22"/>
      <c r="RG76" s="22"/>
      <c r="RH76" s="22"/>
      <c r="RI76" s="22"/>
      <c r="RJ76" s="22"/>
      <c r="RK76" s="22"/>
      <c r="RL76" s="22"/>
      <c r="RM76" s="22"/>
      <c r="RN76" s="22"/>
      <c r="RO76" s="22"/>
      <c r="RP76" s="22"/>
      <c r="RQ76" s="22"/>
      <c r="RR76" s="22"/>
      <c r="RS76" s="22"/>
      <c r="RT76" s="22"/>
      <c r="RU76" s="22"/>
      <c r="RV76" s="22"/>
      <c r="RW76" s="22"/>
      <c r="RX76" s="22"/>
      <c r="RY76" s="22"/>
      <c r="RZ76" s="22"/>
      <c r="SA76" s="22"/>
      <c r="SB76" s="22"/>
      <c r="SC76" s="22"/>
      <c r="SD76" s="22"/>
      <c r="SE76" s="22"/>
      <c r="SF76" s="22"/>
      <c r="SG76" s="22"/>
      <c r="SH76" s="22"/>
      <c r="SI76" s="22"/>
      <c r="SJ76" s="22"/>
      <c r="SK76" s="22"/>
      <c r="SL76" s="22"/>
      <c r="SM76" s="22"/>
      <c r="SN76" s="22"/>
      <c r="SO76" s="22"/>
      <c r="SP76" s="22"/>
      <c r="SQ76" s="22"/>
      <c r="SR76" s="22"/>
      <c r="SS76" s="22"/>
      <c r="ST76" s="22"/>
      <c r="SU76" s="22"/>
      <c r="SV76" s="22"/>
      <c r="SW76" s="22"/>
      <c r="SX76" s="22"/>
      <c r="SY76" s="22"/>
      <c r="SZ76" s="22"/>
      <c r="TA76" s="22"/>
      <c r="TB76" s="22"/>
      <c r="TC76" s="22"/>
      <c r="TD76" s="22"/>
      <c r="TE76" s="22"/>
      <c r="TF76" s="22"/>
      <c r="TG76" s="22"/>
      <c r="TH76" s="22"/>
      <c r="TI76" s="22"/>
      <c r="TJ76" s="22"/>
      <c r="TK76" s="22"/>
      <c r="TL76" s="22"/>
      <c r="TM76" s="22"/>
      <c r="TN76" s="22"/>
      <c r="TO76" s="22"/>
      <c r="TP76" s="22"/>
      <c r="TQ76" s="22"/>
      <c r="TR76" s="22"/>
      <c r="TS76" s="22"/>
      <c r="TT76" s="22"/>
      <c r="TU76" s="22"/>
      <c r="TV76" s="22"/>
      <c r="TW76" s="22"/>
      <c r="TX76" s="22"/>
    </row>
    <row r="77" spans="1:544" s="23" customFormat="1" x14ac:dyDescent="0.2">
      <c r="A77" s="35" t="s">
        <v>116</v>
      </c>
      <c r="B77" s="46" t="s">
        <v>135</v>
      </c>
      <c r="C77" s="60" t="s">
        <v>136</v>
      </c>
      <c r="D77" s="48">
        <v>92774006</v>
      </c>
      <c r="E77" s="48">
        <v>96412433</v>
      </c>
      <c r="F77" s="48">
        <v>86265506</v>
      </c>
      <c r="G77" s="48">
        <v>73694341</v>
      </c>
      <c r="H77" s="48">
        <v>101395406</v>
      </c>
      <c r="I77" s="48">
        <v>80792399</v>
      </c>
      <c r="J77" s="48">
        <v>89082287</v>
      </c>
      <c r="K77" s="48">
        <v>97248469</v>
      </c>
      <c r="L77" s="48">
        <v>73880541</v>
      </c>
      <c r="M77" s="48">
        <v>127189237</v>
      </c>
      <c r="N77" s="48">
        <v>97441780</v>
      </c>
      <c r="O77" s="48">
        <v>101622440</v>
      </c>
      <c r="P77" s="48">
        <f t="shared" si="28"/>
        <v>1117798845</v>
      </c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  <c r="LA77" s="22"/>
      <c r="LB77" s="22"/>
      <c r="LC77" s="22"/>
      <c r="LD77" s="22"/>
      <c r="LE77" s="22"/>
      <c r="LF77" s="22"/>
      <c r="LG77" s="22"/>
      <c r="LH77" s="22"/>
      <c r="LI77" s="22"/>
      <c r="LJ77" s="22"/>
      <c r="LK77" s="22"/>
      <c r="LL77" s="22"/>
      <c r="LM77" s="22"/>
      <c r="LN77" s="22"/>
      <c r="LO77" s="22"/>
      <c r="LP77" s="22"/>
      <c r="LQ77" s="22"/>
      <c r="LR77" s="22"/>
      <c r="LS77" s="22"/>
      <c r="LT77" s="22"/>
      <c r="LU77" s="22"/>
      <c r="LV77" s="22"/>
      <c r="LW77" s="22"/>
      <c r="LX77" s="22"/>
      <c r="LY77" s="22"/>
      <c r="LZ77" s="22"/>
      <c r="MA77" s="22"/>
      <c r="MB77" s="22"/>
      <c r="MC77" s="22"/>
      <c r="MD77" s="22"/>
      <c r="ME77" s="22"/>
      <c r="MF77" s="22"/>
      <c r="MG77" s="22"/>
      <c r="MH77" s="22"/>
      <c r="MI77" s="22"/>
      <c r="MJ77" s="22"/>
      <c r="MK77" s="22"/>
      <c r="ML77" s="22"/>
      <c r="MM77" s="22"/>
      <c r="MN77" s="22"/>
      <c r="MO77" s="22"/>
      <c r="MP77" s="22"/>
      <c r="MQ77" s="22"/>
      <c r="MR77" s="22"/>
      <c r="MS77" s="22"/>
      <c r="MT77" s="22"/>
      <c r="MU77" s="22"/>
      <c r="MV77" s="22"/>
      <c r="MW77" s="22"/>
      <c r="MX77" s="22"/>
      <c r="MY77" s="22"/>
      <c r="MZ77" s="22"/>
      <c r="NA77" s="22"/>
      <c r="NB77" s="22"/>
      <c r="NC77" s="22"/>
      <c r="ND77" s="22"/>
      <c r="NE77" s="22"/>
      <c r="NF77" s="22"/>
      <c r="NG77" s="22"/>
      <c r="NH77" s="22"/>
      <c r="NI77" s="22"/>
      <c r="NJ77" s="22"/>
      <c r="NK77" s="22"/>
      <c r="NL77" s="22"/>
      <c r="NM77" s="22"/>
      <c r="NN77" s="22"/>
      <c r="NO77" s="22"/>
      <c r="NP77" s="22"/>
      <c r="NQ77" s="22"/>
      <c r="NR77" s="22"/>
      <c r="NS77" s="22"/>
      <c r="NT77" s="22"/>
      <c r="NU77" s="22"/>
      <c r="NV77" s="22"/>
      <c r="NW77" s="22"/>
      <c r="NX77" s="22"/>
      <c r="NY77" s="22"/>
      <c r="NZ77" s="22"/>
      <c r="OA77" s="22"/>
      <c r="OB77" s="22"/>
      <c r="OC77" s="22"/>
      <c r="OD77" s="22"/>
      <c r="OE77" s="22"/>
      <c r="OF77" s="22"/>
      <c r="OG77" s="22"/>
      <c r="OH77" s="22"/>
      <c r="OI77" s="22"/>
      <c r="OJ77" s="22"/>
      <c r="OK77" s="22"/>
      <c r="OL77" s="22"/>
      <c r="OM77" s="22"/>
      <c r="ON77" s="22"/>
      <c r="OO77" s="22"/>
      <c r="OP77" s="22"/>
      <c r="OQ77" s="22"/>
      <c r="OR77" s="22"/>
      <c r="OS77" s="22"/>
      <c r="OT77" s="22"/>
      <c r="OU77" s="22"/>
      <c r="OV77" s="22"/>
      <c r="OW77" s="22"/>
      <c r="OX77" s="22"/>
      <c r="OY77" s="22"/>
      <c r="OZ77" s="22"/>
      <c r="PA77" s="22"/>
      <c r="PB77" s="22"/>
      <c r="PC77" s="22"/>
      <c r="PD77" s="22"/>
      <c r="PE77" s="22"/>
      <c r="PF77" s="22"/>
      <c r="PG77" s="22"/>
      <c r="PH77" s="22"/>
      <c r="PI77" s="22"/>
      <c r="PJ77" s="22"/>
      <c r="PK77" s="22"/>
      <c r="PL77" s="22"/>
      <c r="PM77" s="22"/>
      <c r="PN77" s="22"/>
      <c r="PO77" s="22"/>
      <c r="PP77" s="22"/>
      <c r="PQ77" s="22"/>
      <c r="PR77" s="22"/>
      <c r="PS77" s="22"/>
      <c r="PT77" s="22"/>
      <c r="PU77" s="22"/>
      <c r="PV77" s="22"/>
      <c r="PW77" s="22"/>
      <c r="PX77" s="22"/>
      <c r="PY77" s="22"/>
      <c r="PZ77" s="22"/>
      <c r="QA77" s="22"/>
      <c r="QB77" s="22"/>
      <c r="QC77" s="22"/>
      <c r="QD77" s="22"/>
      <c r="QE77" s="22"/>
      <c r="QF77" s="22"/>
      <c r="QG77" s="22"/>
      <c r="QH77" s="22"/>
      <c r="QI77" s="22"/>
      <c r="QJ77" s="22"/>
      <c r="QK77" s="22"/>
      <c r="QL77" s="22"/>
      <c r="QM77" s="22"/>
      <c r="QN77" s="22"/>
      <c r="QO77" s="22"/>
      <c r="QP77" s="22"/>
      <c r="QQ77" s="22"/>
      <c r="QR77" s="22"/>
      <c r="QS77" s="22"/>
      <c r="QT77" s="22"/>
      <c r="QU77" s="22"/>
      <c r="QV77" s="22"/>
      <c r="QW77" s="22"/>
      <c r="QX77" s="22"/>
      <c r="QY77" s="22"/>
      <c r="QZ77" s="22"/>
      <c r="RA77" s="22"/>
      <c r="RB77" s="22"/>
      <c r="RC77" s="22"/>
      <c r="RD77" s="22"/>
      <c r="RE77" s="22"/>
      <c r="RF77" s="22"/>
      <c r="RG77" s="22"/>
      <c r="RH77" s="22"/>
      <c r="RI77" s="22"/>
      <c r="RJ77" s="22"/>
      <c r="RK77" s="22"/>
      <c r="RL77" s="22"/>
      <c r="RM77" s="22"/>
      <c r="RN77" s="22"/>
      <c r="RO77" s="22"/>
      <c r="RP77" s="22"/>
      <c r="RQ77" s="22"/>
      <c r="RR77" s="22"/>
      <c r="RS77" s="22"/>
      <c r="RT77" s="22"/>
      <c r="RU77" s="22"/>
      <c r="RV77" s="22"/>
      <c r="RW77" s="22"/>
      <c r="RX77" s="22"/>
      <c r="RY77" s="22"/>
      <c r="RZ77" s="22"/>
      <c r="SA77" s="22"/>
      <c r="SB77" s="22"/>
      <c r="SC77" s="22"/>
      <c r="SD77" s="22"/>
      <c r="SE77" s="22"/>
      <c r="SF77" s="22"/>
      <c r="SG77" s="22"/>
      <c r="SH77" s="22"/>
      <c r="SI77" s="22"/>
      <c r="SJ77" s="22"/>
      <c r="SK77" s="22"/>
      <c r="SL77" s="22"/>
      <c r="SM77" s="22"/>
      <c r="SN77" s="22"/>
      <c r="SO77" s="22"/>
      <c r="SP77" s="22"/>
      <c r="SQ77" s="22"/>
      <c r="SR77" s="22"/>
      <c r="SS77" s="22"/>
      <c r="ST77" s="22"/>
      <c r="SU77" s="22"/>
      <c r="SV77" s="22"/>
      <c r="SW77" s="22"/>
      <c r="SX77" s="22"/>
      <c r="SY77" s="22"/>
      <c r="SZ77" s="22"/>
      <c r="TA77" s="22"/>
      <c r="TB77" s="22"/>
      <c r="TC77" s="22"/>
      <c r="TD77" s="22"/>
      <c r="TE77" s="22"/>
      <c r="TF77" s="22"/>
      <c r="TG77" s="22"/>
      <c r="TH77" s="22"/>
      <c r="TI77" s="22"/>
      <c r="TJ77" s="22"/>
      <c r="TK77" s="22"/>
      <c r="TL77" s="22"/>
      <c r="TM77" s="22"/>
      <c r="TN77" s="22"/>
      <c r="TO77" s="22"/>
      <c r="TP77" s="22"/>
      <c r="TQ77" s="22"/>
      <c r="TR77" s="22"/>
      <c r="TS77" s="22"/>
      <c r="TT77" s="22"/>
      <c r="TU77" s="22"/>
      <c r="TV77" s="22"/>
      <c r="TW77" s="22"/>
      <c r="TX77" s="22"/>
    </row>
    <row r="78" spans="1:544" s="23" customFormat="1" x14ac:dyDescent="0.2">
      <c r="A78" s="35" t="s">
        <v>116</v>
      </c>
      <c r="B78" s="46" t="s">
        <v>137</v>
      </c>
      <c r="C78" s="60" t="s">
        <v>138</v>
      </c>
      <c r="D78" s="48">
        <v>289086526</v>
      </c>
      <c r="E78" s="48">
        <v>510448458</v>
      </c>
      <c r="F78" s="48">
        <v>267926139</v>
      </c>
      <c r="G78" s="48">
        <v>186541763</v>
      </c>
      <c r="H78" s="48">
        <v>192695378</v>
      </c>
      <c r="I78" s="48">
        <v>193025447</v>
      </c>
      <c r="J78" s="48">
        <v>192954028</v>
      </c>
      <c r="K78" s="48">
        <v>135034866</v>
      </c>
      <c r="L78" s="48">
        <v>204432153</v>
      </c>
      <c r="M78" s="48">
        <v>218524236</v>
      </c>
      <c r="N78" s="48">
        <v>234565622</v>
      </c>
      <c r="O78" s="48">
        <v>161944381</v>
      </c>
      <c r="P78" s="48">
        <f t="shared" si="28"/>
        <v>2787178997</v>
      </c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  <c r="IZ78" s="22"/>
      <c r="JA78" s="22"/>
      <c r="JB78" s="22"/>
      <c r="JC78" s="22"/>
      <c r="JD78" s="22"/>
      <c r="JE78" s="22"/>
      <c r="JF78" s="22"/>
      <c r="JG78" s="22"/>
      <c r="JH78" s="22"/>
      <c r="JI78" s="22"/>
      <c r="JJ78" s="22"/>
      <c r="JK78" s="22"/>
      <c r="JL78" s="22"/>
      <c r="JM78" s="22"/>
      <c r="JN78" s="22"/>
      <c r="JO78" s="22"/>
      <c r="JP78" s="22"/>
      <c r="JQ78" s="22"/>
      <c r="JR78" s="22"/>
      <c r="JS78" s="22"/>
      <c r="JT78" s="22"/>
      <c r="JU78" s="22"/>
      <c r="JV78" s="22"/>
      <c r="JW78" s="22"/>
      <c r="JX78" s="22"/>
      <c r="JY78" s="22"/>
      <c r="JZ78" s="22"/>
      <c r="KA78" s="22"/>
      <c r="KB78" s="22"/>
      <c r="KC78" s="22"/>
      <c r="KD78" s="22"/>
      <c r="KE78" s="22"/>
      <c r="KF78" s="22"/>
      <c r="KG78" s="22"/>
      <c r="KH78" s="22"/>
      <c r="KI78" s="22"/>
      <c r="KJ78" s="22"/>
      <c r="KK78" s="22"/>
      <c r="KL78" s="22"/>
      <c r="KM78" s="22"/>
      <c r="KN78" s="22"/>
      <c r="KO78" s="22"/>
      <c r="KP78" s="22"/>
      <c r="KQ78" s="22"/>
      <c r="KR78" s="22"/>
      <c r="KS78" s="22"/>
      <c r="KT78" s="22"/>
      <c r="KU78" s="22"/>
      <c r="KV78" s="22"/>
      <c r="KW78" s="22"/>
      <c r="KX78" s="22"/>
      <c r="KY78" s="22"/>
      <c r="KZ78" s="22"/>
      <c r="LA78" s="22"/>
      <c r="LB78" s="22"/>
      <c r="LC78" s="22"/>
      <c r="LD78" s="22"/>
      <c r="LE78" s="22"/>
      <c r="LF78" s="22"/>
      <c r="LG78" s="22"/>
      <c r="LH78" s="22"/>
      <c r="LI78" s="22"/>
      <c r="LJ78" s="22"/>
      <c r="LK78" s="22"/>
      <c r="LL78" s="22"/>
      <c r="LM78" s="22"/>
      <c r="LN78" s="22"/>
      <c r="LO78" s="22"/>
      <c r="LP78" s="22"/>
      <c r="LQ78" s="22"/>
      <c r="LR78" s="22"/>
      <c r="LS78" s="22"/>
      <c r="LT78" s="22"/>
      <c r="LU78" s="22"/>
      <c r="LV78" s="22"/>
      <c r="LW78" s="22"/>
      <c r="LX78" s="22"/>
      <c r="LY78" s="22"/>
      <c r="LZ78" s="22"/>
      <c r="MA78" s="22"/>
      <c r="MB78" s="22"/>
      <c r="MC78" s="22"/>
      <c r="MD78" s="22"/>
      <c r="ME78" s="22"/>
      <c r="MF78" s="22"/>
      <c r="MG78" s="22"/>
      <c r="MH78" s="22"/>
      <c r="MI78" s="22"/>
      <c r="MJ78" s="22"/>
      <c r="MK78" s="22"/>
      <c r="ML78" s="22"/>
      <c r="MM78" s="22"/>
      <c r="MN78" s="22"/>
      <c r="MO78" s="22"/>
      <c r="MP78" s="22"/>
      <c r="MQ78" s="22"/>
      <c r="MR78" s="22"/>
      <c r="MS78" s="22"/>
      <c r="MT78" s="22"/>
      <c r="MU78" s="22"/>
      <c r="MV78" s="22"/>
      <c r="MW78" s="22"/>
      <c r="MX78" s="22"/>
      <c r="MY78" s="22"/>
      <c r="MZ78" s="22"/>
      <c r="NA78" s="22"/>
      <c r="NB78" s="22"/>
      <c r="NC78" s="22"/>
      <c r="ND78" s="22"/>
      <c r="NE78" s="22"/>
      <c r="NF78" s="22"/>
      <c r="NG78" s="22"/>
      <c r="NH78" s="22"/>
      <c r="NI78" s="22"/>
      <c r="NJ78" s="22"/>
      <c r="NK78" s="22"/>
      <c r="NL78" s="22"/>
      <c r="NM78" s="22"/>
      <c r="NN78" s="22"/>
      <c r="NO78" s="22"/>
      <c r="NP78" s="22"/>
      <c r="NQ78" s="22"/>
      <c r="NR78" s="22"/>
      <c r="NS78" s="22"/>
      <c r="NT78" s="22"/>
      <c r="NU78" s="22"/>
      <c r="NV78" s="22"/>
      <c r="NW78" s="22"/>
      <c r="NX78" s="22"/>
      <c r="NY78" s="22"/>
      <c r="NZ78" s="22"/>
      <c r="OA78" s="22"/>
      <c r="OB78" s="22"/>
      <c r="OC78" s="22"/>
      <c r="OD78" s="22"/>
      <c r="OE78" s="22"/>
      <c r="OF78" s="22"/>
      <c r="OG78" s="22"/>
      <c r="OH78" s="22"/>
      <c r="OI78" s="22"/>
      <c r="OJ78" s="22"/>
      <c r="OK78" s="22"/>
      <c r="OL78" s="22"/>
      <c r="OM78" s="22"/>
      <c r="ON78" s="22"/>
      <c r="OO78" s="22"/>
      <c r="OP78" s="22"/>
      <c r="OQ78" s="22"/>
      <c r="OR78" s="22"/>
      <c r="OS78" s="22"/>
      <c r="OT78" s="22"/>
      <c r="OU78" s="22"/>
      <c r="OV78" s="22"/>
      <c r="OW78" s="22"/>
      <c r="OX78" s="22"/>
      <c r="OY78" s="22"/>
      <c r="OZ78" s="22"/>
      <c r="PA78" s="22"/>
      <c r="PB78" s="22"/>
      <c r="PC78" s="22"/>
      <c r="PD78" s="22"/>
      <c r="PE78" s="22"/>
      <c r="PF78" s="22"/>
      <c r="PG78" s="22"/>
      <c r="PH78" s="22"/>
      <c r="PI78" s="22"/>
      <c r="PJ78" s="22"/>
      <c r="PK78" s="22"/>
      <c r="PL78" s="22"/>
      <c r="PM78" s="22"/>
      <c r="PN78" s="22"/>
      <c r="PO78" s="22"/>
      <c r="PP78" s="22"/>
      <c r="PQ78" s="22"/>
      <c r="PR78" s="22"/>
      <c r="PS78" s="22"/>
      <c r="PT78" s="22"/>
      <c r="PU78" s="22"/>
      <c r="PV78" s="22"/>
      <c r="PW78" s="22"/>
      <c r="PX78" s="22"/>
      <c r="PY78" s="22"/>
      <c r="PZ78" s="22"/>
      <c r="QA78" s="22"/>
      <c r="QB78" s="22"/>
      <c r="QC78" s="22"/>
      <c r="QD78" s="22"/>
      <c r="QE78" s="22"/>
      <c r="QF78" s="22"/>
      <c r="QG78" s="22"/>
      <c r="QH78" s="22"/>
      <c r="QI78" s="22"/>
      <c r="QJ78" s="22"/>
      <c r="QK78" s="22"/>
      <c r="QL78" s="22"/>
      <c r="QM78" s="22"/>
      <c r="QN78" s="22"/>
      <c r="QO78" s="22"/>
      <c r="QP78" s="22"/>
      <c r="QQ78" s="22"/>
      <c r="QR78" s="22"/>
      <c r="QS78" s="22"/>
      <c r="QT78" s="22"/>
      <c r="QU78" s="22"/>
      <c r="QV78" s="22"/>
      <c r="QW78" s="22"/>
      <c r="QX78" s="22"/>
      <c r="QY78" s="22"/>
      <c r="QZ78" s="22"/>
      <c r="RA78" s="22"/>
      <c r="RB78" s="22"/>
      <c r="RC78" s="22"/>
      <c r="RD78" s="22"/>
      <c r="RE78" s="22"/>
      <c r="RF78" s="22"/>
      <c r="RG78" s="22"/>
      <c r="RH78" s="22"/>
      <c r="RI78" s="22"/>
      <c r="RJ78" s="22"/>
      <c r="RK78" s="22"/>
      <c r="RL78" s="22"/>
      <c r="RM78" s="22"/>
      <c r="RN78" s="22"/>
      <c r="RO78" s="22"/>
      <c r="RP78" s="22"/>
      <c r="RQ78" s="22"/>
      <c r="RR78" s="22"/>
      <c r="RS78" s="22"/>
      <c r="RT78" s="22"/>
      <c r="RU78" s="22"/>
      <c r="RV78" s="22"/>
      <c r="RW78" s="22"/>
      <c r="RX78" s="22"/>
      <c r="RY78" s="22"/>
      <c r="RZ78" s="22"/>
      <c r="SA78" s="22"/>
      <c r="SB78" s="22"/>
      <c r="SC78" s="22"/>
      <c r="SD78" s="22"/>
      <c r="SE78" s="22"/>
      <c r="SF78" s="22"/>
      <c r="SG78" s="22"/>
      <c r="SH78" s="22"/>
      <c r="SI78" s="22"/>
      <c r="SJ78" s="22"/>
      <c r="SK78" s="22"/>
      <c r="SL78" s="22"/>
      <c r="SM78" s="22"/>
      <c r="SN78" s="22"/>
      <c r="SO78" s="22"/>
      <c r="SP78" s="22"/>
      <c r="SQ78" s="22"/>
      <c r="SR78" s="22"/>
      <c r="SS78" s="22"/>
      <c r="ST78" s="22"/>
      <c r="SU78" s="22"/>
      <c r="SV78" s="22"/>
      <c r="SW78" s="22"/>
      <c r="SX78" s="22"/>
      <c r="SY78" s="22"/>
      <c r="SZ78" s="22"/>
      <c r="TA78" s="22"/>
      <c r="TB78" s="22"/>
      <c r="TC78" s="22"/>
      <c r="TD78" s="22"/>
      <c r="TE78" s="22"/>
      <c r="TF78" s="22"/>
      <c r="TG78" s="22"/>
      <c r="TH78" s="22"/>
      <c r="TI78" s="22"/>
      <c r="TJ78" s="22"/>
      <c r="TK78" s="22"/>
      <c r="TL78" s="22"/>
      <c r="TM78" s="22"/>
      <c r="TN78" s="22"/>
      <c r="TO78" s="22"/>
      <c r="TP78" s="22"/>
      <c r="TQ78" s="22"/>
      <c r="TR78" s="22"/>
      <c r="TS78" s="22"/>
      <c r="TT78" s="22"/>
      <c r="TU78" s="22"/>
      <c r="TV78" s="22"/>
      <c r="TW78" s="22"/>
      <c r="TX78" s="22"/>
    </row>
    <row r="79" spans="1:544" s="12" customFormat="1" ht="12.75" x14ac:dyDescent="0.2">
      <c r="A79" s="33"/>
      <c r="B79" s="40"/>
      <c r="C79" s="41" t="s">
        <v>139</v>
      </c>
      <c r="D79" s="58">
        <f t="shared" ref="D79:J79" si="29">SUM(D80+D84+D85+D86+D87+D88+D96+D99+D100)</f>
        <v>3329019301</v>
      </c>
      <c r="E79" s="57">
        <f t="shared" si="29"/>
        <v>1759561913</v>
      </c>
      <c r="F79" s="57">
        <f t="shared" si="29"/>
        <v>2094745399</v>
      </c>
      <c r="G79" s="57">
        <f t="shared" si="29"/>
        <v>1883206628</v>
      </c>
      <c r="H79" s="57">
        <f t="shared" si="29"/>
        <v>2207657472</v>
      </c>
      <c r="I79" s="57">
        <f t="shared" si="29"/>
        <v>2239098048</v>
      </c>
      <c r="J79" s="57">
        <f t="shared" si="29"/>
        <v>2040384988</v>
      </c>
      <c r="K79" s="57">
        <f>SUM(K80+K84+K85+K86+K87+K88+K96+K99+K100)</f>
        <v>2165840124</v>
      </c>
      <c r="L79" s="57">
        <f>SUM(L80+L84+L85+L86+L87+L88+L96+L99+L100)</f>
        <v>2107933852</v>
      </c>
      <c r="M79" s="57">
        <f>SUM(M80+M84+M85+M86+M87+M88+M96+M99+M100)</f>
        <v>1959236616</v>
      </c>
      <c r="N79" s="57">
        <f t="shared" ref="N79:O79" si="30">SUM(N80+N84+N85+N86+N87+N88+N96+N99+N100)</f>
        <v>2381865750</v>
      </c>
      <c r="O79" s="57">
        <f t="shared" si="30"/>
        <v>3652688098</v>
      </c>
      <c r="P79" s="57">
        <f t="shared" si="28"/>
        <v>27821238189</v>
      </c>
    </row>
    <row r="80" spans="1:544" s="22" customFormat="1" x14ac:dyDescent="0.2">
      <c r="A80" s="35"/>
      <c r="B80" s="46"/>
      <c r="C80" s="61" t="s">
        <v>140</v>
      </c>
      <c r="D80" s="27">
        <f>SUM(D81:D83)</f>
        <v>2301531902</v>
      </c>
      <c r="E80" s="27">
        <f t="shared" ref="E80:L80" si="31">SUM(E81:E83)</f>
        <v>836541864</v>
      </c>
      <c r="F80" s="27">
        <f t="shared" si="31"/>
        <v>1101746506</v>
      </c>
      <c r="G80" s="27">
        <f t="shared" si="31"/>
        <v>937401045</v>
      </c>
      <c r="H80" s="27">
        <f t="shared" si="31"/>
        <v>1207115056</v>
      </c>
      <c r="I80" s="27">
        <f t="shared" si="31"/>
        <v>1292460269</v>
      </c>
      <c r="J80" s="27">
        <f t="shared" si="31"/>
        <v>1065622986</v>
      </c>
      <c r="K80" s="27">
        <f t="shared" si="31"/>
        <v>1251549942</v>
      </c>
      <c r="L80" s="27">
        <f t="shared" si="31"/>
        <v>1159795380</v>
      </c>
      <c r="M80" s="27">
        <f>SUM(M81:M83)</f>
        <v>966367854</v>
      </c>
      <c r="N80" s="27">
        <f>SUM(N81:N83)</f>
        <v>1482133820</v>
      </c>
      <c r="O80" s="27">
        <f t="shared" ref="O80" si="32">SUM(O81:O83)</f>
        <v>2672575566</v>
      </c>
      <c r="P80" s="27">
        <f t="shared" si="28"/>
        <v>16274842190</v>
      </c>
    </row>
    <row r="81" spans="1:544" s="24" customFormat="1" x14ac:dyDescent="0.2">
      <c r="A81" s="35" t="s">
        <v>141</v>
      </c>
      <c r="B81" s="46" t="s">
        <v>142</v>
      </c>
      <c r="C81" s="47" t="s">
        <v>143</v>
      </c>
      <c r="D81" s="48">
        <v>2250989889</v>
      </c>
      <c r="E81" s="48">
        <v>790639617</v>
      </c>
      <c r="F81" s="48">
        <v>1055844259</v>
      </c>
      <c r="G81" s="48">
        <v>891498798</v>
      </c>
      <c r="H81" s="48">
        <v>1161212809</v>
      </c>
      <c r="I81" s="48">
        <v>1246558022</v>
      </c>
      <c r="J81" s="48">
        <v>1018205640</v>
      </c>
      <c r="K81" s="48">
        <v>1207162793</v>
      </c>
      <c r="L81" s="48">
        <v>1113893133</v>
      </c>
      <c r="M81" s="48">
        <v>920465607</v>
      </c>
      <c r="N81" s="48">
        <v>1436231573</v>
      </c>
      <c r="O81" s="48">
        <v>2622647612</v>
      </c>
      <c r="P81" s="48">
        <f t="shared" si="28"/>
        <v>15715349752</v>
      </c>
    </row>
    <row r="82" spans="1:544" s="25" customFormat="1" x14ac:dyDescent="0.2">
      <c r="A82" s="35" t="s">
        <v>144</v>
      </c>
      <c r="B82" s="46" t="s">
        <v>145</v>
      </c>
      <c r="C82" s="47" t="s">
        <v>146</v>
      </c>
      <c r="D82" s="48">
        <v>7581243</v>
      </c>
      <c r="E82" s="48">
        <v>3035949</v>
      </c>
      <c r="F82" s="48">
        <v>3035949</v>
      </c>
      <c r="G82" s="48">
        <v>3035949</v>
      </c>
      <c r="H82" s="48">
        <v>3035949</v>
      </c>
      <c r="I82" s="48">
        <v>3035949</v>
      </c>
      <c r="J82" s="48">
        <v>4551048</v>
      </c>
      <c r="K82" s="48">
        <v>1520851</v>
      </c>
      <c r="L82" s="48">
        <v>3035949</v>
      </c>
      <c r="M82" s="48">
        <v>3035949</v>
      </c>
      <c r="N82" s="48">
        <v>3035949</v>
      </c>
      <c r="O82" s="48">
        <v>7705130</v>
      </c>
      <c r="P82" s="48">
        <f t="shared" si="28"/>
        <v>45645864</v>
      </c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24"/>
      <c r="NH82" s="24"/>
      <c r="NI82" s="24"/>
      <c r="NJ82" s="24"/>
      <c r="NK82" s="24"/>
      <c r="NL82" s="24"/>
      <c r="NM82" s="24"/>
      <c r="NN82" s="24"/>
      <c r="NO82" s="24"/>
      <c r="NP82" s="24"/>
      <c r="NQ82" s="24"/>
      <c r="NR82" s="24"/>
      <c r="NS82" s="24"/>
      <c r="NT82" s="24"/>
      <c r="NU82" s="24"/>
      <c r="NV82" s="24"/>
      <c r="NW82" s="24"/>
      <c r="NX82" s="24"/>
      <c r="NY82" s="24"/>
      <c r="NZ82" s="24"/>
      <c r="OA82" s="24"/>
      <c r="OB82" s="24"/>
      <c r="OC82" s="24"/>
      <c r="OD82" s="24"/>
      <c r="OE82" s="24"/>
      <c r="OF82" s="24"/>
      <c r="OG82" s="24"/>
      <c r="OH82" s="24"/>
      <c r="OI82" s="24"/>
      <c r="OJ82" s="24"/>
      <c r="OK82" s="24"/>
      <c r="OL82" s="24"/>
      <c r="OM82" s="24"/>
      <c r="ON82" s="24"/>
      <c r="OO82" s="24"/>
      <c r="OP82" s="24"/>
      <c r="OQ82" s="24"/>
      <c r="OR82" s="24"/>
      <c r="OS82" s="24"/>
      <c r="OT82" s="24"/>
      <c r="OU82" s="24"/>
      <c r="OV82" s="24"/>
      <c r="OW82" s="24"/>
      <c r="OX82" s="24"/>
      <c r="OY82" s="24"/>
      <c r="OZ82" s="24"/>
      <c r="PA82" s="24"/>
      <c r="PB82" s="24"/>
      <c r="PC82" s="24"/>
      <c r="PD82" s="24"/>
      <c r="PE82" s="24"/>
      <c r="PF82" s="24"/>
      <c r="PG82" s="24"/>
      <c r="PH82" s="24"/>
      <c r="PI82" s="24"/>
      <c r="PJ82" s="24"/>
      <c r="PK82" s="24"/>
      <c r="PL82" s="24"/>
      <c r="PM82" s="24"/>
      <c r="PN82" s="24"/>
      <c r="PO82" s="24"/>
      <c r="PP82" s="24"/>
      <c r="PQ82" s="24"/>
      <c r="PR82" s="24"/>
      <c r="PS82" s="24"/>
      <c r="PT82" s="24"/>
      <c r="PU82" s="24"/>
      <c r="PV82" s="24"/>
      <c r="PW82" s="24"/>
      <c r="PX82" s="24"/>
      <c r="PY82" s="24"/>
      <c r="PZ82" s="24"/>
      <c r="QA82" s="24"/>
      <c r="QB82" s="24"/>
      <c r="QC82" s="24"/>
      <c r="QD82" s="24"/>
      <c r="QE82" s="24"/>
      <c r="QF82" s="24"/>
      <c r="QG82" s="24"/>
      <c r="QH82" s="24"/>
      <c r="QI82" s="24"/>
      <c r="QJ82" s="24"/>
      <c r="QK82" s="24"/>
      <c r="QL82" s="24"/>
      <c r="QM82" s="24"/>
      <c r="QN82" s="24"/>
      <c r="QO82" s="24"/>
      <c r="QP82" s="24"/>
      <c r="QQ82" s="24"/>
      <c r="QR82" s="24"/>
      <c r="QS82" s="24"/>
      <c r="QT82" s="24"/>
      <c r="QU82" s="24"/>
      <c r="QV82" s="24"/>
      <c r="QW82" s="24"/>
      <c r="QX82" s="24"/>
      <c r="QY82" s="24"/>
      <c r="QZ82" s="24"/>
      <c r="RA82" s="24"/>
      <c r="RB82" s="24"/>
      <c r="RC82" s="24"/>
      <c r="RD82" s="24"/>
      <c r="RE82" s="24"/>
      <c r="RF82" s="24"/>
      <c r="RG82" s="24"/>
      <c r="RH82" s="24"/>
      <c r="RI82" s="24"/>
      <c r="RJ82" s="24"/>
      <c r="RK82" s="24"/>
      <c r="RL82" s="24"/>
      <c r="RM82" s="24"/>
      <c r="RN82" s="24"/>
      <c r="RO82" s="24"/>
      <c r="RP82" s="24"/>
      <c r="RQ82" s="24"/>
      <c r="RR82" s="24"/>
      <c r="RS82" s="24"/>
      <c r="RT82" s="24"/>
      <c r="RU82" s="24"/>
      <c r="RV82" s="24"/>
      <c r="RW82" s="24"/>
      <c r="RX82" s="24"/>
      <c r="RY82" s="24"/>
      <c r="RZ82" s="24"/>
      <c r="SA82" s="24"/>
      <c r="SB82" s="24"/>
      <c r="SC82" s="24"/>
      <c r="SD82" s="24"/>
      <c r="SE82" s="24"/>
      <c r="SF82" s="24"/>
      <c r="SG82" s="24"/>
      <c r="SH82" s="24"/>
      <c r="SI82" s="24"/>
      <c r="SJ82" s="24"/>
      <c r="SK82" s="24"/>
      <c r="SL82" s="24"/>
      <c r="SM82" s="24"/>
      <c r="SN82" s="24"/>
      <c r="SO82" s="24"/>
      <c r="SP82" s="24"/>
      <c r="SQ82" s="24"/>
      <c r="SR82" s="24"/>
      <c r="SS82" s="24"/>
      <c r="ST82" s="24"/>
      <c r="SU82" s="24"/>
      <c r="SV82" s="24"/>
      <c r="SW82" s="24"/>
      <c r="SX82" s="24"/>
      <c r="SY82" s="24"/>
      <c r="SZ82" s="24"/>
      <c r="TA82" s="24"/>
      <c r="TB82" s="24"/>
      <c r="TC82" s="24"/>
      <c r="TD82" s="24"/>
      <c r="TE82" s="24"/>
      <c r="TF82" s="24"/>
      <c r="TG82" s="24"/>
      <c r="TH82" s="24"/>
      <c r="TI82" s="24"/>
      <c r="TJ82" s="24"/>
      <c r="TK82" s="24"/>
      <c r="TL82" s="24"/>
      <c r="TM82" s="24"/>
      <c r="TN82" s="24"/>
      <c r="TO82" s="24"/>
      <c r="TP82" s="24"/>
      <c r="TQ82" s="24"/>
      <c r="TR82" s="24"/>
      <c r="TS82" s="24"/>
      <c r="TT82" s="24"/>
      <c r="TU82" s="24"/>
      <c r="TV82" s="24"/>
      <c r="TW82" s="24"/>
      <c r="TX82" s="24"/>
    </row>
    <row r="83" spans="1:544" s="25" customFormat="1" x14ac:dyDescent="0.2">
      <c r="A83" s="35" t="s">
        <v>147</v>
      </c>
      <c r="B83" s="46" t="s">
        <v>148</v>
      </c>
      <c r="C83" s="47" t="s">
        <v>149</v>
      </c>
      <c r="D83" s="48">
        <v>42960770</v>
      </c>
      <c r="E83" s="48">
        <v>42866298</v>
      </c>
      <c r="F83" s="48">
        <v>42866298</v>
      </c>
      <c r="G83" s="48">
        <v>42866298</v>
      </c>
      <c r="H83" s="48">
        <v>42866298</v>
      </c>
      <c r="I83" s="48">
        <v>42866298</v>
      </c>
      <c r="J83" s="48">
        <v>42866298</v>
      </c>
      <c r="K83" s="48">
        <v>42866298</v>
      </c>
      <c r="L83" s="48">
        <v>42866298</v>
      </c>
      <c r="M83" s="48">
        <v>42866298</v>
      </c>
      <c r="N83" s="48">
        <v>42866298</v>
      </c>
      <c r="O83" s="48">
        <v>42222824</v>
      </c>
      <c r="P83" s="48">
        <f t="shared" si="28"/>
        <v>513846574</v>
      </c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24"/>
      <c r="NI83" s="24"/>
      <c r="NJ83" s="24"/>
      <c r="NK83" s="24"/>
      <c r="NL83" s="24"/>
      <c r="NM83" s="24"/>
      <c r="NN83" s="24"/>
      <c r="NO83" s="24"/>
      <c r="NP83" s="24"/>
      <c r="NQ83" s="24"/>
      <c r="NR83" s="24"/>
      <c r="NS83" s="24"/>
      <c r="NT83" s="24"/>
      <c r="NU83" s="24"/>
      <c r="NV83" s="24"/>
      <c r="NW83" s="24"/>
      <c r="NX83" s="24"/>
      <c r="NY83" s="24"/>
      <c r="NZ83" s="24"/>
      <c r="OA83" s="24"/>
      <c r="OB83" s="24"/>
      <c r="OC83" s="24"/>
      <c r="OD83" s="24"/>
      <c r="OE83" s="24"/>
      <c r="OF83" s="24"/>
      <c r="OG83" s="24"/>
      <c r="OH83" s="24"/>
      <c r="OI83" s="24"/>
      <c r="OJ83" s="24"/>
      <c r="OK83" s="24"/>
      <c r="OL83" s="24"/>
      <c r="OM83" s="24"/>
      <c r="ON83" s="24"/>
      <c r="OO83" s="24"/>
      <c r="OP83" s="24"/>
      <c r="OQ83" s="24"/>
      <c r="OR83" s="24"/>
      <c r="OS83" s="24"/>
      <c r="OT83" s="24"/>
      <c r="OU83" s="24"/>
      <c r="OV83" s="24"/>
      <c r="OW83" s="24"/>
      <c r="OX83" s="24"/>
      <c r="OY83" s="24"/>
      <c r="OZ83" s="24"/>
      <c r="PA83" s="24"/>
      <c r="PB83" s="24"/>
      <c r="PC83" s="24"/>
      <c r="PD83" s="24"/>
      <c r="PE83" s="24"/>
      <c r="PF83" s="24"/>
      <c r="PG83" s="24"/>
      <c r="PH83" s="24"/>
      <c r="PI83" s="24"/>
      <c r="PJ83" s="24"/>
      <c r="PK83" s="24"/>
      <c r="PL83" s="24"/>
      <c r="PM83" s="24"/>
      <c r="PN83" s="24"/>
      <c r="PO83" s="24"/>
      <c r="PP83" s="24"/>
      <c r="PQ83" s="24"/>
      <c r="PR83" s="24"/>
      <c r="PS83" s="24"/>
      <c r="PT83" s="24"/>
      <c r="PU83" s="24"/>
      <c r="PV83" s="24"/>
      <c r="PW83" s="24"/>
      <c r="PX83" s="24"/>
      <c r="PY83" s="24"/>
      <c r="PZ83" s="24"/>
      <c r="QA83" s="24"/>
      <c r="QB83" s="24"/>
      <c r="QC83" s="24"/>
      <c r="QD83" s="24"/>
      <c r="QE83" s="24"/>
      <c r="QF83" s="24"/>
      <c r="QG83" s="24"/>
      <c r="QH83" s="24"/>
      <c r="QI83" s="24"/>
      <c r="QJ83" s="24"/>
      <c r="QK83" s="24"/>
      <c r="QL83" s="24"/>
      <c r="QM83" s="24"/>
      <c r="QN83" s="24"/>
      <c r="QO83" s="24"/>
      <c r="QP83" s="24"/>
      <c r="QQ83" s="24"/>
      <c r="QR83" s="24"/>
      <c r="QS83" s="24"/>
      <c r="QT83" s="24"/>
      <c r="QU83" s="24"/>
      <c r="QV83" s="24"/>
      <c r="QW83" s="24"/>
      <c r="QX83" s="24"/>
      <c r="QY83" s="24"/>
      <c r="QZ83" s="24"/>
      <c r="RA83" s="24"/>
      <c r="RB83" s="24"/>
      <c r="RC83" s="24"/>
      <c r="RD83" s="24"/>
      <c r="RE83" s="24"/>
      <c r="RF83" s="24"/>
      <c r="RG83" s="24"/>
      <c r="RH83" s="24"/>
      <c r="RI83" s="24"/>
      <c r="RJ83" s="24"/>
      <c r="RK83" s="24"/>
      <c r="RL83" s="24"/>
      <c r="RM83" s="24"/>
      <c r="RN83" s="24"/>
      <c r="RO83" s="24"/>
      <c r="RP83" s="24"/>
      <c r="RQ83" s="24"/>
      <c r="RR83" s="24"/>
      <c r="RS83" s="24"/>
      <c r="RT83" s="24"/>
      <c r="RU83" s="24"/>
      <c r="RV83" s="24"/>
      <c r="RW83" s="24"/>
      <c r="RX83" s="24"/>
      <c r="RY83" s="24"/>
      <c r="RZ83" s="24"/>
      <c r="SA83" s="24"/>
      <c r="SB83" s="24"/>
      <c r="SC83" s="24"/>
      <c r="SD83" s="24"/>
      <c r="SE83" s="24"/>
      <c r="SF83" s="24"/>
      <c r="SG83" s="24"/>
      <c r="SH83" s="24"/>
      <c r="SI83" s="24"/>
      <c r="SJ83" s="24"/>
      <c r="SK83" s="24"/>
      <c r="SL83" s="24"/>
      <c r="SM83" s="24"/>
      <c r="SN83" s="24"/>
      <c r="SO83" s="24"/>
      <c r="SP83" s="24"/>
      <c r="SQ83" s="24"/>
      <c r="SR83" s="24"/>
      <c r="SS83" s="24"/>
      <c r="ST83" s="24"/>
      <c r="SU83" s="24"/>
      <c r="SV83" s="24"/>
      <c r="SW83" s="24"/>
      <c r="SX83" s="24"/>
      <c r="SY83" s="24"/>
      <c r="SZ83" s="24"/>
      <c r="TA83" s="24"/>
      <c r="TB83" s="24"/>
      <c r="TC83" s="24"/>
      <c r="TD83" s="24"/>
      <c r="TE83" s="24"/>
      <c r="TF83" s="24"/>
      <c r="TG83" s="24"/>
      <c r="TH83" s="24"/>
      <c r="TI83" s="24"/>
      <c r="TJ83" s="24"/>
      <c r="TK83" s="24"/>
      <c r="TL83" s="24"/>
      <c r="TM83" s="24"/>
      <c r="TN83" s="24"/>
      <c r="TO83" s="24"/>
      <c r="TP83" s="24"/>
      <c r="TQ83" s="24"/>
      <c r="TR83" s="24"/>
      <c r="TS83" s="24"/>
      <c r="TT83" s="24"/>
      <c r="TU83" s="24"/>
      <c r="TV83" s="24"/>
      <c r="TW83" s="24"/>
      <c r="TX83" s="24"/>
    </row>
    <row r="84" spans="1:544" s="22" customFormat="1" x14ac:dyDescent="0.2">
      <c r="A84" s="35" t="s">
        <v>150</v>
      </c>
      <c r="B84" s="46" t="s">
        <v>151</v>
      </c>
      <c r="C84" s="61" t="s">
        <v>152</v>
      </c>
      <c r="D84" s="27">
        <v>353170942</v>
      </c>
      <c r="E84" s="27">
        <v>259745384</v>
      </c>
      <c r="F84" s="27">
        <v>330426783</v>
      </c>
      <c r="G84" s="27">
        <v>283657029</v>
      </c>
      <c r="H84" s="27">
        <v>337294835</v>
      </c>
      <c r="I84" s="27">
        <v>284545815</v>
      </c>
      <c r="J84" s="27">
        <v>311707073</v>
      </c>
      <c r="K84" s="27">
        <v>252009084</v>
      </c>
      <c r="L84" s="27">
        <v>283949061</v>
      </c>
      <c r="M84" s="27">
        <v>330135201</v>
      </c>
      <c r="N84" s="27">
        <v>413357399</v>
      </c>
      <c r="O84" s="27">
        <v>499110615</v>
      </c>
      <c r="P84" s="27">
        <f t="shared" si="28"/>
        <v>3939109221</v>
      </c>
    </row>
    <row r="85" spans="1:544" s="23" customFormat="1" x14ac:dyDescent="0.2">
      <c r="A85" s="35" t="s">
        <v>153</v>
      </c>
      <c r="B85" s="46" t="s">
        <v>154</v>
      </c>
      <c r="C85" s="61" t="s">
        <v>155</v>
      </c>
      <c r="D85" s="27">
        <v>141575292</v>
      </c>
      <c r="E85" s="27">
        <v>141575292</v>
      </c>
      <c r="F85" s="27">
        <v>141575292</v>
      </c>
      <c r="G85" s="27">
        <v>141575292</v>
      </c>
      <c r="H85" s="27">
        <v>141575292</v>
      </c>
      <c r="I85" s="27">
        <v>141575292</v>
      </c>
      <c r="J85" s="27">
        <v>141575292</v>
      </c>
      <c r="K85" s="27">
        <v>141575292</v>
      </c>
      <c r="L85" s="27">
        <v>141575292</v>
      </c>
      <c r="M85" s="27">
        <v>141575289</v>
      </c>
      <c r="N85" s="27">
        <v>0</v>
      </c>
      <c r="O85" s="27">
        <v>0</v>
      </c>
      <c r="P85" s="27">
        <f t="shared" si="28"/>
        <v>1415752917</v>
      </c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  <c r="IW85" s="22"/>
      <c r="IX85" s="22"/>
      <c r="IY85" s="22"/>
      <c r="IZ85" s="22"/>
      <c r="JA85" s="22"/>
      <c r="JB85" s="22"/>
      <c r="JC85" s="22"/>
      <c r="JD85" s="22"/>
      <c r="JE85" s="22"/>
      <c r="JF85" s="22"/>
      <c r="JG85" s="22"/>
      <c r="JH85" s="22"/>
      <c r="JI85" s="22"/>
      <c r="JJ85" s="22"/>
      <c r="JK85" s="22"/>
      <c r="JL85" s="22"/>
      <c r="JM85" s="22"/>
      <c r="JN85" s="22"/>
      <c r="JO85" s="22"/>
      <c r="JP85" s="22"/>
      <c r="JQ85" s="22"/>
      <c r="JR85" s="22"/>
      <c r="JS85" s="22"/>
      <c r="JT85" s="22"/>
      <c r="JU85" s="22"/>
      <c r="JV85" s="22"/>
      <c r="JW85" s="22"/>
      <c r="JX85" s="22"/>
      <c r="JY85" s="22"/>
      <c r="JZ85" s="22"/>
      <c r="KA85" s="22"/>
      <c r="KB85" s="22"/>
      <c r="KC85" s="22"/>
      <c r="KD85" s="22"/>
      <c r="KE85" s="22"/>
      <c r="KF85" s="22"/>
      <c r="KG85" s="22"/>
      <c r="KH85" s="22"/>
      <c r="KI85" s="22"/>
      <c r="KJ85" s="22"/>
      <c r="KK85" s="22"/>
      <c r="KL85" s="22"/>
      <c r="KM85" s="22"/>
      <c r="KN85" s="22"/>
      <c r="KO85" s="22"/>
      <c r="KP85" s="22"/>
      <c r="KQ85" s="22"/>
      <c r="KR85" s="22"/>
      <c r="KS85" s="22"/>
      <c r="KT85" s="22"/>
      <c r="KU85" s="22"/>
      <c r="KV85" s="22"/>
      <c r="KW85" s="22"/>
      <c r="KX85" s="22"/>
      <c r="KY85" s="22"/>
      <c r="KZ85" s="22"/>
      <c r="LA85" s="22"/>
      <c r="LB85" s="22"/>
      <c r="LC85" s="22"/>
      <c r="LD85" s="22"/>
      <c r="LE85" s="22"/>
      <c r="LF85" s="22"/>
      <c r="LG85" s="22"/>
      <c r="LH85" s="22"/>
      <c r="LI85" s="22"/>
      <c r="LJ85" s="22"/>
      <c r="LK85" s="22"/>
      <c r="LL85" s="22"/>
      <c r="LM85" s="22"/>
      <c r="LN85" s="22"/>
      <c r="LO85" s="22"/>
      <c r="LP85" s="22"/>
      <c r="LQ85" s="22"/>
      <c r="LR85" s="22"/>
      <c r="LS85" s="22"/>
      <c r="LT85" s="22"/>
      <c r="LU85" s="22"/>
      <c r="LV85" s="22"/>
      <c r="LW85" s="22"/>
      <c r="LX85" s="22"/>
      <c r="LY85" s="22"/>
      <c r="LZ85" s="22"/>
      <c r="MA85" s="22"/>
      <c r="MB85" s="22"/>
      <c r="MC85" s="22"/>
      <c r="MD85" s="22"/>
      <c r="ME85" s="22"/>
      <c r="MF85" s="22"/>
      <c r="MG85" s="22"/>
      <c r="MH85" s="22"/>
      <c r="MI85" s="22"/>
      <c r="MJ85" s="22"/>
      <c r="MK85" s="22"/>
      <c r="ML85" s="22"/>
      <c r="MM85" s="22"/>
      <c r="MN85" s="22"/>
      <c r="MO85" s="22"/>
      <c r="MP85" s="22"/>
      <c r="MQ85" s="22"/>
      <c r="MR85" s="22"/>
      <c r="MS85" s="22"/>
      <c r="MT85" s="22"/>
      <c r="MU85" s="22"/>
      <c r="MV85" s="22"/>
      <c r="MW85" s="22"/>
      <c r="MX85" s="22"/>
      <c r="MY85" s="22"/>
      <c r="MZ85" s="22"/>
      <c r="NA85" s="22"/>
      <c r="NB85" s="22"/>
      <c r="NC85" s="22"/>
      <c r="ND85" s="22"/>
      <c r="NE85" s="22"/>
      <c r="NF85" s="22"/>
      <c r="NG85" s="22"/>
      <c r="NH85" s="22"/>
      <c r="NI85" s="22"/>
      <c r="NJ85" s="22"/>
      <c r="NK85" s="22"/>
      <c r="NL85" s="22"/>
      <c r="NM85" s="22"/>
      <c r="NN85" s="22"/>
      <c r="NO85" s="22"/>
      <c r="NP85" s="22"/>
      <c r="NQ85" s="22"/>
      <c r="NR85" s="22"/>
      <c r="NS85" s="22"/>
      <c r="NT85" s="22"/>
      <c r="NU85" s="22"/>
      <c r="NV85" s="22"/>
      <c r="NW85" s="22"/>
      <c r="NX85" s="22"/>
      <c r="NY85" s="22"/>
      <c r="NZ85" s="22"/>
      <c r="OA85" s="22"/>
      <c r="OB85" s="22"/>
      <c r="OC85" s="22"/>
      <c r="OD85" s="22"/>
      <c r="OE85" s="22"/>
      <c r="OF85" s="22"/>
      <c r="OG85" s="22"/>
      <c r="OH85" s="22"/>
      <c r="OI85" s="22"/>
      <c r="OJ85" s="22"/>
      <c r="OK85" s="22"/>
      <c r="OL85" s="22"/>
      <c r="OM85" s="22"/>
      <c r="ON85" s="22"/>
      <c r="OO85" s="22"/>
      <c r="OP85" s="22"/>
      <c r="OQ85" s="22"/>
      <c r="OR85" s="22"/>
      <c r="OS85" s="22"/>
      <c r="OT85" s="22"/>
      <c r="OU85" s="22"/>
      <c r="OV85" s="22"/>
      <c r="OW85" s="22"/>
      <c r="OX85" s="22"/>
      <c r="OY85" s="22"/>
      <c r="OZ85" s="22"/>
      <c r="PA85" s="22"/>
      <c r="PB85" s="22"/>
      <c r="PC85" s="22"/>
      <c r="PD85" s="22"/>
      <c r="PE85" s="22"/>
      <c r="PF85" s="22"/>
      <c r="PG85" s="22"/>
      <c r="PH85" s="22"/>
      <c r="PI85" s="22"/>
      <c r="PJ85" s="22"/>
      <c r="PK85" s="22"/>
      <c r="PL85" s="22"/>
      <c r="PM85" s="22"/>
      <c r="PN85" s="22"/>
      <c r="PO85" s="22"/>
      <c r="PP85" s="22"/>
      <c r="PQ85" s="22"/>
      <c r="PR85" s="22"/>
      <c r="PS85" s="22"/>
      <c r="PT85" s="22"/>
      <c r="PU85" s="22"/>
      <c r="PV85" s="22"/>
      <c r="PW85" s="22"/>
      <c r="PX85" s="22"/>
      <c r="PY85" s="22"/>
      <c r="PZ85" s="22"/>
      <c r="QA85" s="22"/>
      <c r="QB85" s="22"/>
      <c r="QC85" s="22"/>
      <c r="QD85" s="22"/>
      <c r="QE85" s="22"/>
      <c r="QF85" s="22"/>
      <c r="QG85" s="22"/>
      <c r="QH85" s="22"/>
      <c r="QI85" s="22"/>
      <c r="QJ85" s="22"/>
      <c r="QK85" s="22"/>
      <c r="QL85" s="22"/>
      <c r="QM85" s="22"/>
      <c r="QN85" s="22"/>
      <c r="QO85" s="22"/>
      <c r="QP85" s="22"/>
      <c r="QQ85" s="22"/>
      <c r="QR85" s="22"/>
      <c r="QS85" s="22"/>
      <c r="QT85" s="22"/>
      <c r="QU85" s="22"/>
      <c r="QV85" s="22"/>
      <c r="QW85" s="22"/>
      <c r="QX85" s="22"/>
      <c r="QY85" s="22"/>
      <c r="QZ85" s="22"/>
      <c r="RA85" s="22"/>
      <c r="RB85" s="22"/>
      <c r="RC85" s="22"/>
      <c r="RD85" s="22"/>
      <c r="RE85" s="22"/>
      <c r="RF85" s="22"/>
      <c r="RG85" s="22"/>
      <c r="RH85" s="22"/>
      <c r="RI85" s="22"/>
      <c r="RJ85" s="22"/>
      <c r="RK85" s="22"/>
      <c r="RL85" s="22"/>
      <c r="RM85" s="22"/>
      <c r="RN85" s="22"/>
      <c r="RO85" s="22"/>
      <c r="RP85" s="22"/>
      <c r="RQ85" s="22"/>
      <c r="RR85" s="22"/>
      <c r="RS85" s="22"/>
      <c r="RT85" s="22"/>
      <c r="RU85" s="22"/>
      <c r="RV85" s="22"/>
      <c r="RW85" s="22"/>
      <c r="RX85" s="22"/>
      <c r="RY85" s="22"/>
      <c r="RZ85" s="22"/>
      <c r="SA85" s="22"/>
      <c r="SB85" s="22"/>
      <c r="SC85" s="22"/>
      <c r="SD85" s="22"/>
      <c r="SE85" s="22"/>
      <c r="SF85" s="22"/>
      <c r="SG85" s="22"/>
      <c r="SH85" s="22"/>
      <c r="SI85" s="22"/>
      <c r="SJ85" s="22"/>
      <c r="SK85" s="22"/>
      <c r="SL85" s="22"/>
      <c r="SM85" s="22"/>
      <c r="SN85" s="22"/>
      <c r="SO85" s="22"/>
      <c r="SP85" s="22"/>
      <c r="SQ85" s="22"/>
      <c r="SR85" s="22"/>
      <c r="SS85" s="22"/>
      <c r="ST85" s="22"/>
      <c r="SU85" s="22"/>
      <c r="SV85" s="22"/>
      <c r="SW85" s="22"/>
      <c r="SX85" s="22"/>
      <c r="SY85" s="22"/>
      <c r="SZ85" s="22"/>
      <c r="TA85" s="22"/>
      <c r="TB85" s="22"/>
      <c r="TC85" s="22"/>
      <c r="TD85" s="22"/>
      <c r="TE85" s="22"/>
      <c r="TF85" s="22"/>
      <c r="TG85" s="22"/>
      <c r="TH85" s="22"/>
      <c r="TI85" s="22"/>
      <c r="TJ85" s="22"/>
      <c r="TK85" s="22"/>
      <c r="TL85" s="22"/>
      <c r="TM85" s="22"/>
      <c r="TN85" s="22"/>
      <c r="TO85" s="22"/>
      <c r="TP85" s="22"/>
      <c r="TQ85" s="22"/>
      <c r="TR85" s="22"/>
      <c r="TS85" s="22"/>
      <c r="TT85" s="22"/>
      <c r="TU85" s="22"/>
      <c r="TV85" s="22"/>
      <c r="TW85" s="22"/>
      <c r="TX85" s="22"/>
    </row>
    <row r="86" spans="1:544" s="23" customFormat="1" x14ac:dyDescent="0.2">
      <c r="A86" s="35" t="s">
        <v>156</v>
      </c>
      <c r="B86" s="46" t="s">
        <v>157</v>
      </c>
      <c r="C86" s="61" t="s">
        <v>158</v>
      </c>
      <c r="D86" s="27">
        <v>19528066</v>
      </c>
      <c r="E86" s="27">
        <v>19528066</v>
      </c>
      <c r="F86" s="27">
        <v>19528066</v>
      </c>
      <c r="G86" s="27">
        <v>19528066</v>
      </c>
      <c r="H86" s="27">
        <v>19528066</v>
      </c>
      <c r="I86" s="27">
        <v>19528066</v>
      </c>
      <c r="J86" s="27">
        <v>19528066</v>
      </c>
      <c r="K86" s="27">
        <v>19528066</v>
      </c>
      <c r="L86" s="27">
        <v>19528066</v>
      </c>
      <c r="M86" s="27">
        <v>19528063</v>
      </c>
      <c r="N86" s="27">
        <v>0</v>
      </c>
      <c r="O86" s="27">
        <v>-145273</v>
      </c>
      <c r="P86" s="27">
        <f t="shared" si="28"/>
        <v>195135384</v>
      </c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  <c r="IW86" s="22"/>
      <c r="IX86" s="22"/>
      <c r="IY86" s="22"/>
      <c r="IZ86" s="22"/>
      <c r="JA86" s="22"/>
      <c r="JB86" s="22"/>
      <c r="JC86" s="22"/>
      <c r="JD86" s="22"/>
      <c r="JE86" s="22"/>
      <c r="JF86" s="22"/>
      <c r="JG86" s="22"/>
      <c r="JH86" s="22"/>
      <c r="JI86" s="22"/>
      <c r="JJ86" s="22"/>
      <c r="JK86" s="22"/>
      <c r="JL86" s="22"/>
      <c r="JM86" s="22"/>
      <c r="JN86" s="22"/>
      <c r="JO86" s="22"/>
      <c r="JP86" s="22"/>
      <c r="JQ86" s="22"/>
      <c r="JR86" s="22"/>
      <c r="JS86" s="22"/>
      <c r="JT86" s="22"/>
      <c r="JU86" s="22"/>
      <c r="JV86" s="22"/>
      <c r="JW86" s="22"/>
      <c r="JX86" s="22"/>
      <c r="JY86" s="22"/>
      <c r="JZ86" s="22"/>
      <c r="KA86" s="22"/>
      <c r="KB86" s="22"/>
      <c r="KC86" s="22"/>
      <c r="KD86" s="22"/>
      <c r="KE86" s="22"/>
      <c r="KF86" s="22"/>
      <c r="KG86" s="22"/>
      <c r="KH86" s="22"/>
      <c r="KI86" s="22"/>
      <c r="KJ86" s="22"/>
      <c r="KK86" s="22"/>
      <c r="KL86" s="22"/>
      <c r="KM86" s="22"/>
      <c r="KN86" s="22"/>
      <c r="KO86" s="22"/>
      <c r="KP86" s="22"/>
      <c r="KQ86" s="22"/>
      <c r="KR86" s="22"/>
      <c r="KS86" s="22"/>
      <c r="KT86" s="22"/>
      <c r="KU86" s="22"/>
      <c r="KV86" s="22"/>
      <c r="KW86" s="22"/>
      <c r="KX86" s="22"/>
      <c r="KY86" s="22"/>
      <c r="KZ86" s="22"/>
      <c r="LA86" s="22"/>
      <c r="LB86" s="22"/>
      <c r="LC86" s="22"/>
      <c r="LD86" s="22"/>
      <c r="LE86" s="22"/>
      <c r="LF86" s="22"/>
      <c r="LG86" s="22"/>
      <c r="LH86" s="22"/>
      <c r="LI86" s="22"/>
      <c r="LJ86" s="22"/>
      <c r="LK86" s="22"/>
      <c r="LL86" s="22"/>
      <c r="LM86" s="22"/>
      <c r="LN86" s="22"/>
      <c r="LO86" s="22"/>
      <c r="LP86" s="22"/>
      <c r="LQ86" s="22"/>
      <c r="LR86" s="22"/>
      <c r="LS86" s="22"/>
      <c r="LT86" s="22"/>
      <c r="LU86" s="22"/>
      <c r="LV86" s="22"/>
      <c r="LW86" s="22"/>
      <c r="LX86" s="22"/>
      <c r="LY86" s="22"/>
      <c r="LZ86" s="22"/>
      <c r="MA86" s="22"/>
      <c r="MB86" s="22"/>
      <c r="MC86" s="22"/>
      <c r="MD86" s="22"/>
      <c r="ME86" s="22"/>
      <c r="MF86" s="22"/>
      <c r="MG86" s="22"/>
      <c r="MH86" s="22"/>
      <c r="MI86" s="22"/>
      <c r="MJ86" s="22"/>
      <c r="MK86" s="22"/>
      <c r="ML86" s="22"/>
      <c r="MM86" s="22"/>
      <c r="MN86" s="22"/>
      <c r="MO86" s="22"/>
      <c r="MP86" s="22"/>
      <c r="MQ86" s="22"/>
      <c r="MR86" s="22"/>
      <c r="MS86" s="22"/>
      <c r="MT86" s="22"/>
      <c r="MU86" s="22"/>
      <c r="MV86" s="22"/>
      <c r="MW86" s="22"/>
      <c r="MX86" s="22"/>
      <c r="MY86" s="22"/>
      <c r="MZ86" s="22"/>
      <c r="NA86" s="22"/>
      <c r="NB86" s="22"/>
      <c r="NC86" s="22"/>
      <c r="ND86" s="22"/>
      <c r="NE86" s="22"/>
      <c r="NF86" s="22"/>
      <c r="NG86" s="22"/>
      <c r="NH86" s="22"/>
      <c r="NI86" s="22"/>
      <c r="NJ86" s="22"/>
      <c r="NK86" s="22"/>
      <c r="NL86" s="22"/>
      <c r="NM86" s="22"/>
      <c r="NN86" s="22"/>
      <c r="NO86" s="22"/>
      <c r="NP86" s="22"/>
      <c r="NQ86" s="22"/>
      <c r="NR86" s="22"/>
      <c r="NS86" s="22"/>
      <c r="NT86" s="22"/>
      <c r="NU86" s="22"/>
      <c r="NV86" s="22"/>
      <c r="NW86" s="22"/>
      <c r="NX86" s="22"/>
      <c r="NY86" s="22"/>
      <c r="NZ86" s="22"/>
      <c r="OA86" s="22"/>
      <c r="OB86" s="22"/>
      <c r="OC86" s="22"/>
      <c r="OD86" s="22"/>
      <c r="OE86" s="22"/>
      <c r="OF86" s="22"/>
      <c r="OG86" s="22"/>
      <c r="OH86" s="22"/>
      <c r="OI86" s="22"/>
      <c r="OJ86" s="22"/>
      <c r="OK86" s="22"/>
      <c r="OL86" s="22"/>
      <c r="OM86" s="22"/>
      <c r="ON86" s="22"/>
      <c r="OO86" s="22"/>
      <c r="OP86" s="22"/>
      <c r="OQ86" s="22"/>
      <c r="OR86" s="22"/>
      <c r="OS86" s="22"/>
      <c r="OT86" s="22"/>
      <c r="OU86" s="22"/>
      <c r="OV86" s="22"/>
      <c r="OW86" s="22"/>
      <c r="OX86" s="22"/>
      <c r="OY86" s="22"/>
      <c r="OZ86" s="22"/>
      <c r="PA86" s="22"/>
      <c r="PB86" s="22"/>
      <c r="PC86" s="22"/>
      <c r="PD86" s="22"/>
      <c r="PE86" s="22"/>
      <c r="PF86" s="22"/>
      <c r="PG86" s="22"/>
      <c r="PH86" s="22"/>
      <c r="PI86" s="22"/>
      <c r="PJ86" s="22"/>
      <c r="PK86" s="22"/>
      <c r="PL86" s="22"/>
      <c r="PM86" s="22"/>
      <c r="PN86" s="22"/>
      <c r="PO86" s="22"/>
      <c r="PP86" s="22"/>
      <c r="PQ86" s="22"/>
      <c r="PR86" s="22"/>
      <c r="PS86" s="22"/>
      <c r="PT86" s="22"/>
      <c r="PU86" s="22"/>
      <c r="PV86" s="22"/>
      <c r="PW86" s="22"/>
      <c r="PX86" s="22"/>
      <c r="PY86" s="22"/>
      <c r="PZ86" s="22"/>
      <c r="QA86" s="22"/>
      <c r="QB86" s="22"/>
      <c r="QC86" s="22"/>
      <c r="QD86" s="22"/>
      <c r="QE86" s="22"/>
      <c r="QF86" s="22"/>
      <c r="QG86" s="22"/>
      <c r="QH86" s="22"/>
      <c r="QI86" s="22"/>
      <c r="QJ86" s="22"/>
      <c r="QK86" s="22"/>
      <c r="QL86" s="22"/>
      <c r="QM86" s="22"/>
      <c r="QN86" s="22"/>
      <c r="QO86" s="22"/>
      <c r="QP86" s="22"/>
      <c r="QQ86" s="22"/>
      <c r="QR86" s="22"/>
      <c r="QS86" s="22"/>
      <c r="QT86" s="22"/>
      <c r="QU86" s="22"/>
      <c r="QV86" s="22"/>
      <c r="QW86" s="22"/>
      <c r="QX86" s="22"/>
      <c r="QY86" s="22"/>
      <c r="QZ86" s="22"/>
      <c r="RA86" s="22"/>
      <c r="RB86" s="22"/>
      <c r="RC86" s="22"/>
      <c r="RD86" s="22"/>
      <c r="RE86" s="22"/>
      <c r="RF86" s="22"/>
      <c r="RG86" s="22"/>
      <c r="RH86" s="22"/>
      <c r="RI86" s="22"/>
      <c r="RJ86" s="22"/>
      <c r="RK86" s="22"/>
      <c r="RL86" s="22"/>
      <c r="RM86" s="22"/>
      <c r="RN86" s="22"/>
      <c r="RO86" s="22"/>
      <c r="RP86" s="22"/>
      <c r="RQ86" s="22"/>
      <c r="RR86" s="22"/>
      <c r="RS86" s="22"/>
      <c r="RT86" s="22"/>
      <c r="RU86" s="22"/>
      <c r="RV86" s="22"/>
      <c r="RW86" s="22"/>
      <c r="RX86" s="22"/>
      <c r="RY86" s="22"/>
      <c r="RZ86" s="22"/>
      <c r="SA86" s="22"/>
      <c r="SB86" s="22"/>
      <c r="SC86" s="22"/>
      <c r="SD86" s="22"/>
      <c r="SE86" s="22"/>
      <c r="SF86" s="22"/>
      <c r="SG86" s="22"/>
      <c r="SH86" s="22"/>
      <c r="SI86" s="22"/>
      <c r="SJ86" s="22"/>
      <c r="SK86" s="22"/>
      <c r="SL86" s="22"/>
      <c r="SM86" s="22"/>
      <c r="SN86" s="22"/>
      <c r="SO86" s="22"/>
      <c r="SP86" s="22"/>
      <c r="SQ86" s="22"/>
      <c r="SR86" s="22"/>
      <c r="SS86" s="22"/>
      <c r="ST86" s="22"/>
      <c r="SU86" s="22"/>
      <c r="SV86" s="22"/>
      <c r="SW86" s="22"/>
      <c r="SX86" s="22"/>
      <c r="SY86" s="22"/>
      <c r="SZ86" s="22"/>
      <c r="TA86" s="22"/>
      <c r="TB86" s="22"/>
      <c r="TC86" s="22"/>
      <c r="TD86" s="22"/>
      <c r="TE86" s="22"/>
      <c r="TF86" s="22"/>
      <c r="TG86" s="22"/>
      <c r="TH86" s="22"/>
      <c r="TI86" s="22"/>
      <c r="TJ86" s="22"/>
      <c r="TK86" s="22"/>
      <c r="TL86" s="22"/>
      <c r="TM86" s="22"/>
      <c r="TN86" s="22"/>
      <c r="TO86" s="22"/>
      <c r="TP86" s="22"/>
      <c r="TQ86" s="22"/>
      <c r="TR86" s="22"/>
      <c r="TS86" s="22"/>
      <c r="TT86" s="22"/>
      <c r="TU86" s="22"/>
      <c r="TV86" s="22"/>
      <c r="TW86" s="22"/>
      <c r="TX86" s="22"/>
    </row>
    <row r="87" spans="1:544" s="23" customFormat="1" x14ac:dyDescent="0.2">
      <c r="A87" s="35" t="s">
        <v>159</v>
      </c>
      <c r="B87" s="46" t="s">
        <v>160</v>
      </c>
      <c r="C87" s="61" t="s">
        <v>161</v>
      </c>
      <c r="D87" s="27">
        <v>261874636</v>
      </c>
      <c r="E87" s="27">
        <v>261874636</v>
      </c>
      <c r="F87" s="27">
        <v>261874636</v>
      </c>
      <c r="G87" s="27">
        <v>261874636</v>
      </c>
      <c r="H87" s="27">
        <v>261874636</v>
      </c>
      <c r="I87" s="27">
        <v>261874636</v>
      </c>
      <c r="J87" s="27">
        <v>261874636</v>
      </c>
      <c r="K87" s="27">
        <v>261874636</v>
      </c>
      <c r="L87" s="27">
        <v>261874636</v>
      </c>
      <c r="M87" s="27">
        <v>261874636</v>
      </c>
      <c r="N87" s="27">
        <v>261874636</v>
      </c>
      <c r="O87" s="27">
        <v>261874633</v>
      </c>
      <c r="P87" s="27">
        <f t="shared" si="28"/>
        <v>3142495629</v>
      </c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  <c r="IU87" s="22"/>
      <c r="IV87" s="22"/>
      <c r="IW87" s="22"/>
      <c r="IX87" s="22"/>
      <c r="IY87" s="22"/>
      <c r="IZ87" s="22"/>
      <c r="JA87" s="22"/>
      <c r="JB87" s="22"/>
      <c r="JC87" s="22"/>
      <c r="JD87" s="22"/>
      <c r="JE87" s="22"/>
      <c r="JF87" s="22"/>
      <c r="JG87" s="22"/>
      <c r="JH87" s="22"/>
      <c r="JI87" s="22"/>
      <c r="JJ87" s="22"/>
      <c r="JK87" s="22"/>
      <c r="JL87" s="22"/>
      <c r="JM87" s="22"/>
      <c r="JN87" s="22"/>
      <c r="JO87" s="22"/>
      <c r="JP87" s="22"/>
      <c r="JQ87" s="22"/>
      <c r="JR87" s="22"/>
      <c r="JS87" s="22"/>
      <c r="JT87" s="22"/>
      <c r="JU87" s="22"/>
      <c r="JV87" s="22"/>
      <c r="JW87" s="22"/>
      <c r="JX87" s="22"/>
      <c r="JY87" s="22"/>
      <c r="JZ87" s="22"/>
      <c r="KA87" s="22"/>
      <c r="KB87" s="22"/>
      <c r="KC87" s="22"/>
      <c r="KD87" s="22"/>
      <c r="KE87" s="22"/>
      <c r="KF87" s="22"/>
      <c r="KG87" s="22"/>
      <c r="KH87" s="22"/>
      <c r="KI87" s="22"/>
      <c r="KJ87" s="22"/>
      <c r="KK87" s="22"/>
      <c r="KL87" s="22"/>
      <c r="KM87" s="22"/>
      <c r="KN87" s="22"/>
      <c r="KO87" s="22"/>
      <c r="KP87" s="22"/>
      <c r="KQ87" s="22"/>
      <c r="KR87" s="22"/>
      <c r="KS87" s="22"/>
      <c r="KT87" s="22"/>
      <c r="KU87" s="22"/>
      <c r="KV87" s="22"/>
      <c r="KW87" s="22"/>
      <c r="KX87" s="22"/>
      <c r="KY87" s="22"/>
      <c r="KZ87" s="22"/>
      <c r="LA87" s="22"/>
      <c r="LB87" s="22"/>
      <c r="LC87" s="22"/>
      <c r="LD87" s="22"/>
      <c r="LE87" s="22"/>
      <c r="LF87" s="22"/>
      <c r="LG87" s="22"/>
      <c r="LH87" s="22"/>
      <c r="LI87" s="22"/>
      <c r="LJ87" s="22"/>
      <c r="LK87" s="22"/>
      <c r="LL87" s="22"/>
      <c r="LM87" s="22"/>
      <c r="LN87" s="22"/>
      <c r="LO87" s="22"/>
      <c r="LP87" s="22"/>
      <c r="LQ87" s="22"/>
      <c r="LR87" s="22"/>
      <c r="LS87" s="22"/>
      <c r="LT87" s="22"/>
      <c r="LU87" s="22"/>
      <c r="LV87" s="22"/>
      <c r="LW87" s="22"/>
      <c r="LX87" s="22"/>
      <c r="LY87" s="22"/>
      <c r="LZ87" s="22"/>
      <c r="MA87" s="22"/>
      <c r="MB87" s="22"/>
      <c r="MC87" s="22"/>
      <c r="MD87" s="22"/>
      <c r="ME87" s="22"/>
      <c r="MF87" s="22"/>
      <c r="MG87" s="22"/>
      <c r="MH87" s="22"/>
      <c r="MI87" s="22"/>
      <c r="MJ87" s="22"/>
      <c r="MK87" s="22"/>
      <c r="ML87" s="22"/>
      <c r="MM87" s="22"/>
      <c r="MN87" s="22"/>
      <c r="MO87" s="22"/>
      <c r="MP87" s="22"/>
      <c r="MQ87" s="22"/>
      <c r="MR87" s="22"/>
      <c r="MS87" s="22"/>
      <c r="MT87" s="22"/>
      <c r="MU87" s="22"/>
      <c r="MV87" s="22"/>
      <c r="MW87" s="22"/>
      <c r="MX87" s="22"/>
      <c r="MY87" s="22"/>
      <c r="MZ87" s="22"/>
      <c r="NA87" s="22"/>
      <c r="NB87" s="22"/>
      <c r="NC87" s="22"/>
      <c r="ND87" s="22"/>
      <c r="NE87" s="22"/>
      <c r="NF87" s="22"/>
      <c r="NG87" s="22"/>
      <c r="NH87" s="22"/>
      <c r="NI87" s="22"/>
      <c r="NJ87" s="22"/>
      <c r="NK87" s="22"/>
      <c r="NL87" s="22"/>
      <c r="NM87" s="22"/>
      <c r="NN87" s="22"/>
      <c r="NO87" s="22"/>
      <c r="NP87" s="22"/>
      <c r="NQ87" s="22"/>
      <c r="NR87" s="22"/>
      <c r="NS87" s="22"/>
      <c r="NT87" s="22"/>
      <c r="NU87" s="22"/>
      <c r="NV87" s="22"/>
      <c r="NW87" s="22"/>
      <c r="NX87" s="22"/>
      <c r="NY87" s="22"/>
      <c r="NZ87" s="22"/>
      <c r="OA87" s="22"/>
      <c r="OB87" s="22"/>
      <c r="OC87" s="22"/>
      <c r="OD87" s="22"/>
      <c r="OE87" s="22"/>
      <c r="OF87" s="22"/>
      <c r="OG87" s="22"/>
      <c r="OH87" s="22"/>
      <c r="OI87" s="22"/>
      <c r="OJ87" s="22"/>
      <c r="OK87" s="22"/>
      <c r="OL87" s="22"/>
      <c r="OM87" s="22"/>
      <c r="ON87" s="22"/>
      <c r="OO87" s="22"/>
      <c r="OP87" s="22"/>
      <c r="OQ87" s="22"/>
      <c r="OR87" s="22"/>
      <c r="OS87" s="22"/>
      <c r="OT87" s="22"/>
      <c r="OU87" s="22"/>
      <c r="OV87" s="22"/>
      <c r="OW87" s="22"/>
      <c r="OX87" s="22"/>
      <c r="OY87" s="22"/>
      <c r="OZ87" s="22"/>
      <c r="PA87" s="22"/>
      <c r="PB87" s="22"/>
      <c r="PC87" s="22"/>
      <c r="PD87" s="22"/>
      <c r="PE87" s="22"/>
      <c r="PF87" s="22"/>
      <c r="PG87" s="22"/>
      <c r="PH87" s="22"/>
      <c r="PI87" s="22"/>
      <c r="PJ87" s="22"/>
      <c r="PK87" s="22"/>
      <c r="PL87" s="22"/>
      <c r="PM87" s="22"/>
      <c r="PN87" s="22"/>
      <c r="PO87" s="22"/>
      <c r="PP87" s="22"/>
      <c r="PQ87" s="22"/>
      <c r="PR87" s="22"/>
      <c r="PS87" s="22"/>
      <c r="PT87" s="22"/>
      <c r="PU87" s="22"/>
      <c r="PV87" s="22"/>
      <c r="PW87" s="22"/>
      <c r="PX87" s="22"/>
      <c r="PY87" s="22"/>
      <c r="PZ87" s="22"/>
      <c r="QA87" s="22"/>
      <c r="QB87" s="22"/>
      <c r="QC87" s="22"/>
      <c r="QD87" s="22"/>
      <c r="QE87" s="22"/>
      <c r="QF87" s="22"/>
      <c r="QG87" s="22"/>
      <c r="QH87" s="22"/>
      <c r="QI87" s="22"/>
      <c r="QJ87" s="22"/>
      <c r="QK87" s="22"/>
      <c r="QL87" s="22"/>
      <c r="QM87" s="22"/>
      <c r="QN87" s="22"/>
      <c r="QO87" s="22"/>
      <c r="QP87" s="22"/>
      <c r="QQ87" s="22"/>
      <c r="QR87" s="22"/>
      <c r="QS87" s="22"/>
      <c r="QT87" s="22"/>
      <c r="QU87" s="22"/>
      <c r="QV87" s="22"/>
      <c r="QW87" s="22"/>
      <c r="QX87" s="22"/>
      <c r="QY87" s="22"/>
      <c r="QZ87" s="22"/>
      <c r="RA87" s="22"/>
      <c r="RB87" s="22"/>
      <c r="RC87" s="22"/>
      <c r="RD87" s="22"/>
      <c r="RE87" s="22"/>
      <c r="RF87" s="22"/>
      <c r="RG87" s="22"/>
      <c r="RH87" s="22"/>
      <c r="RI87" s="22"/>
      <c r="RJ87" s="22"/>
      <c r="RK87" s="22"/>
      <c r="RL87" s="22"/>
      <c r="RM87" s="22"/>
      <c r="RN87" s="22"/>
      <c r="RO87" s="22"/>
      <c r="RP87" s="22"/>
      <c r="RQ87" s="22"/>
      <c r="RR87" s="22"/>
      <c r="RS87" s="22"/>
      <c r="RT87" s="22"/>
      <c r="RU87" s="22"/>
      <c r="RV87" s="22"/>
      <c r="RW87" s="22"/>
      <c r="RX87" s="22"/>
      <c r="RY87" s="22"/>
      <c r="RZ87" s="22"/>
      <c r="SA87" s="22"/>
      <c r="SB87" s="22"/>
      <c r="SC87" s="22"/>
      <c r="SD87" s="22"/>
      <c r="SE87" s="22"/>
      <c r="SF87" s="22"/>
      <c r="SG87" s="22"/>
      <c r="SH87" s="22"/>
      <c r="SI87" s="22"/>
      <c r="SJ87" s="22"/>
      <c r="SK87" s="22"/>
      <c r="SL87" s="22"/>
      <c r="SM87" s="22"/>
      <c r="SN87" s="22"/>
      <c r="SO87" s="22"/>
      <c r="SP87" s="22"/>
      <c r="SQ87" s="22"/>
      <c r="SR87" s="22"/>
      <c r="SS87" s="22"/>
      <c r="ST87" s="22"/>
      <c r="SU87" s="22"/>
      <c r="SV87" s="22"/>
      <c r="SW87" s="22"/>
      <c r="SX87" s="22"/>
      <c r="SY87" s="22"/>
      <c r="SZ87" s="22"/>
      <c r="TA87" s="22"/>
      <c r="TB87" s="22"/>
      <c r="TC87" s="22"/>
      <c r="TD87" s="22"/>
      <c r="TE87" s="22"/>
      <c r="TF87" s="22"/>
      <c r="TG87" s="22"/>
      <c r="TH87" s="22"/>
      <c r="TI87" s="22"/>
      <c r="TJ87" s="22"/>
      <c r="TK87" s="22"/>
      <c r="TL87" s="22"/>
      <c r="TM87" s="22"/>
      <c r="TN87" s="22"/>
      <c r="TO87" s="22"/>
      <c r="TP87" s="22"/>
      <c r="TQ87" s="22"/>
      <c r="TR87" s="22"/>
      <c r="TS87" s="22"/>
      <c r="TT87" s="22"/>
      <c r="TU87" s="22"/>
      <c r="TV87" s="22"/>
      <c r="TW87" s="22"/>
      <c r="TX87" s="22"/>
    </row>
    <row r="88" spans="1:544" s="22" customFormat="1" x14ac:dyDescent="0.2">
      <c r="A88" s="35"/>
      <c r="B88" s="46"/>
      <c r="C88" s="61" t="s">
        <v>162</v>
      </c>
      <c r="D88" s="27">
        <f>SUM(D89:D95)</f>
        <v>65298122</v>
      </c>
      <c r="E88" s="27">
        <f t="shared" ref="E88:J88" si="33">SUM(E89:E95)</f>
        <v>65298122</v>
      </c>
      <c r="F88" s="27">
        <f t="shared" si="33"/>
        <v>65298122</v>
      </c>
      <c r="G88" s="27">
        <f t="shared" si="33"/>
        <v>65298122</v>
      </c>
      <c r="H88" s="27">
        <f t="shared" si="33"/>
        <v>65298122</v>
      </c>
      <c r="I88" s="27">
        <f t="shared" si="33"/>
        <v>65298122</v>
      </c>
      <c r="J88" s="27">
        <f t="shared" si="33"/>
        <v>65298122</v>
      </c>
      <c r="K88" s="27">
        <f>SUM(K89:K95)</f>
        <v>65298122</v>
      </c>
      <c r="L88" s="27">
        <f>SUM(L89:L95)</f>
        <v>65298122</v>
      </c>
      <c r="M88" s="27">
        <f>SUM(M89:M95)</f>
        <v>65298122</v>
      </c>
      <c r="N88" s="27">
        <f>SUM(N89:N95)</f>
        <v>65298122</v>
      </c>
      <c r="O88" s="27">
        <f t="shared" ref="O88" si="34">SUM(O89:O95)</f>
        <v>64644864</v>
      </c>
      <c r="P88" s="27">
        <f t="shared" si="28"/>
        <v>782924206</v>
      </c>
    </row>
    <row r="89" spans="1:544" s="25" customFormat="1" x14ac:dyDescent="0.2">
      <c r="A89" s="35" t="s">
        <v>163</v>
      </c>
      <c r="B89" s="46" t="s">
        <v>164</v>
      </c>
      <c r="C89" s="60" t="s">
        <v>165</v>
      </c>
      <c r="D89" s="48">
        <v>30714873</v>
      </c>
      <c r="E89" s="48">
        <v>30714873</v>
      </c>
      <c r="F89" s="48">
        <v>30714873</v>
      </c>
      <c r="G89" s="48">
        <v>30714873</v>
      </c>
      <c r="H89" s="48">
        <v>30714873</v>
      </c>
      <c r="I89" s="48">
        <v>30714873</v>
      </c>
      <c r="J89" s="48">
        <v>30714873</v>
      </c>
      <c r="K89" s="48">
        <v>30714873</v>
      </c>
      <c r="L89" s="48">
        <v>30714873</v>
      </c>
      <c r="M89" s="48">
        <v>30714873</v>
      </c>
      <c r="N89" s="48">
        <v>30714873</v>
      </c>
      <c r="O89" s="48">
        <v>30125890</v>
      </c>
      <c r="P89" s="48">
        <f t="shared" si="28"/>
        <v>367989493</v>
      </c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  <c r="JC89" s="24"/>
      <c r="JD89" s="24"/>
      <c r="JE89" s="24"/>
      <c r="JF89" s="24"/>
      <c r="JG89" s="24"/>
      <c r="JH89" s="24"/>
      <c r="JI89" s="24"/>
      <c r="JJ89" s="24"/>
      <c r="JK89" s="24"/>
      <c r="JL89" s="24"/>
      <c r="JM89" s="24"/>
      <c r="JN89" s="24"/>
      <c r="JO89" s="24"/>
      <c r="JP89" s="24"/>
      <c r="JQ89" s="24"/>
      <c r="JR89" s="24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4"/>
      <c r="KD89" s="24"/>
      <c r="KE89" s="24"/>
      <c r="KF89" s="24"/>
      <c r="KG89" s="24"/>
      <c r="KH89" s="24"/>
      <c r="KI89" s="24"/>
      <c r="KJ89" s="24"/>
      <c r="KK89" s="24"/>
      <c r="KL89" s="24"/>
      <c r="KM89" s="24"/>
      <c r="KN89" s="24"/>
      <c r="KO89" s="24"/>
      <c r="KP89" s="24"/>
      <c r="KQ89" s="24"/>
      <c r="KR89" s="24"/>
      <c r="KS89" s="24"/>
      <c r="KT89" s="24"/>
      <c r="KU89" s="24"/>
      <c r="KV89" s="24"/>
      <c r="KW89" s="24"/>
      <c r="KX89" s="24"/>
      <c r="KY89" s="24"/>
      <c r="KZ89" s="24"/>
      <c r="LA89" s="24"/>
      <c r="LB89" s="24"/>
      <c r="LC89" s="24"/>
      <c r="LD89" s="24"/>
      <c r="LE89" s="24"/>
      <c r="LF89" s="24"/>
      <c r="LG89" s="24"/>
      <c r="LH89" s="24"/>
      <c r="LI89" s="24"/>
      <c r="LJ89" s="24"/>
      <c r="LK89" s="24"/>
      <c r="LL89" s="24"/>
      <c r="LM89" s="24"/>
      <c r="LN89" s="24"/>
      <c r="LO89" s="24"/>
      <c r="LP89" s="24"/>
      <c r="LQ89" s="24"/>
      <c r="LR89" s="24"/>
      <c r="LS89" s="24"/>
      <c r="LT89" s="24"/>
      <c r="LU89" s="24"/>
      <c r="LV89" s="24"/>
      <c r="LW89" s="24"/>
      <c r="LX89" s="24"/>
      <c r="LY89" s="24"/>
      <c r="LZ89" s="24"/>
      <c r="MA89" s="24"/>
      <c r="MB89" s="24"/>
      <c r="MC89" s="24"/>
      <c r="MD89" s="24"/>
      <c r="ME89" s="24"/>
      <c r="MF89" s="24"/>
      <c r="MG89" s="24"/>
      <c r="MH89" s="24"/>
      <c r="MI89" s="24"/>
      <c r="MJ89" s="24"/>
      <c r="MK89" s="24"/>
      <c r="ML89" s="24"/>
      <c r="MM89" s="24"/>
      <c r="MN89" s="24"/>
      <c r="MO89" s="24"/>
      <c r="MP89" s="24"/>
      <c r="MQ89" s="24"/>
      <c r="MR89" s="24"/>
      <c r="MS89" s="24"/>
      <c r="MT89" s="24"/>
      <c r="MU89" s="24"/>
      <c r="MV89" s="24"/>
      <c r="MW89" s="24"/>
      <c r="MX89" s="24"/>
      <c r="MY89" s="24"/>
      <c r="MZ89" s="24"/>
      <c r="NA89" s="24"/>
      <c r="NB89" s="24"/>
      <c r="NC89" s="24"/>
      <c r="ND89" s="24"/>
      <c r="NE89" s="24"/>
      <c r="NF89" s="24"/>
      <c r="NG89" s="24"/>
      <c r="NH89" s="24"/>
      <c r="NI89" s="24"/>
      <c r="NJ89" s="24"/>
      <c r="NK89" s="24"/>
      <c r="NL89" s="24"/>
      <c r="NM89" s="24"/>
      <c r="NN89" s="24"/>
      <c r="NO89" s="24"/>
      <c r="NP89" s="24"/>
      <c r="NQ89" s="24"/>
      <c r="NR89" s="24"/>
      <c r="NS89" s="24"/>
      <c r="NT89" s="24"/>
      <c r="NU89" s="24"/>
      <c r="NV89" s="24"/>
      <c r="NW89" s="24"/>
      <c r="NX89" s="24"/>
      <c r="NY89" s="24"/>
      <c r="NZ89" s="24"/>
      <c r="OA89" s="24"/>
      <c r="OB89" s="24"/>
      <c r="OC89" s="24"/>
      <c r="OD89" s="24"/>
      <c r="OE89" s="24"/>
      <c r="OF89" s="24"/>
      <c r="OG89" s="24"/>
      <c r="OH89" s="24"/>
      <c r="OI89" s="24"/>
      <c r="OJ89" s="24"/>
      <c r="OK89" s="24"/>
      <c r="OL89" s="24"/>
      <c r="OM89" s="24"/>
      <c r="ON89" s="24"/>
      <c r="OO89" s="24"/>
      <c r="OP89" s="24"/>
      <c r="OQ89" s="24"/>
      <c r="OR89" s="24"/>
      <c r="OS89" s="24"/>
      <c r="OT89" s="24"/>
      <c r="OU89" s="24"/>
      <c r="OV89" s="24"/>
      <c r="OW89" s="24"/>
      <c r="OX89" s="24"/>
      <c r="OY89" s="24"/>
      <c r="OZ89" s="24"/>
      <c r="PA89" s="24"/>
      <c r="PB89" s="24"/>
      <c r="PC89" s="24"/>
      <c r="PD89" s="24"/>
      <c r="PE89" s="24"/>
      <c r="PF89" s="24"/>
      <c r="PG89" s="24"/>
      <c r="PH89" s="24"/>
      <c r="PI89" s="24"/>
      <c r="PJ89" s="24"/>
      <c r="PK89" s="24"/>
      <c r="PL89" s="24"/>
      <c r="PM89" s="24"/>
      <c r="PN89" s="24"/>
      <c r="PO89" s="24"/>
      <c r="PP89" s="24"/>
      <c r="PQ89" s="24"/>
      <c r="PR89" s="24"/>
      <c r="PS89" s="24"/>
      <c r="PT89" s="24"/>
      <c r="PU89" s="24"/>
      <c r="PV89" s="24"/>
      <c r="PW89" s="24"/>
      <c r="PX89" s="24"/>
      <c r="PY89" s="24"/>
      <c r="PZ89" s="24"/>
      <c r="QA89" s="24"/>
      <c r="QB89" s="24"/>
      <c r="QC89" s="24"/>
      <c r="QD89" s="24"/>
      <c r="QE89" s="24"/>
      <c r="QF89" s="24"/>
      <c r="QG89" s="24"/>
      <c r="QH89" s="24"/>
      <c r="QI89" s="24"/>
      <c r="QJ89" s="24"/>
      <c r="QK89" s="24"/>
      <c r="QL89" s="24"/>
      <c r="QM89" s="24"/>
      <c r="QN89" s="24"/>
      <c r="QO89" s="24"/>
      <c r="QP89" s="24"/>
      <c r="QQ89" s="24"/>
      <c r="QR89" s="24"/>
      <c r="QS89" s="24"/>
      <c r="QT89" s="24"/>
      <c r="QU89" s="24"/>
      <c r="QV89" s="24"/>
      <c r="QW89" s="24"/>
      <c r="QX89" s="24"/>
      <c r="QY89" s="24"/>
      <c r="QZ89" s="24"/>
      <c r="RA89" s="24"/>
      <c r="RB89" s="24"/>
      <c r="RC89" s="24"/>
      <c r="RD89" s="24"/>
      <c r="RE89" s="24"/>
      <c r="RF89" s="24"/>
      <c r="RG89" s="24"/>
      <c r="RH89" s="24"/>
      <c r="RI89" s="24"/>
      <c r="RJ89" s="24"/>
      <c r="RK89" s="24"/>
      <c r="RL89" s="24"/>
      <c r="RM89" s="24"/>
      <c r="RN89" s="24"/>
      <c r="RO89" s="24"/>
      <c r="RP89" s="24"/>
      <c r="RQ89" s="24"/>
      <c r="RR89" s="24"/>
      <c r="RS89" s="24"/>
      <c r="RT89" s="24"/>
      <c r="RU89" s="24"/>
      <c r="RV89" s="24"/>
      <c r="RW89" s="24"/>
      <c r="RX89" s="24"/>
      <c r="RY89" s="24"/>
      <c r="RZ89" s="24"/>
      <c r="SA89" s="24"/>
      <c r="SB89" s="24"/>
      <c r="SC89" s="24"/>
      <c r="SD89" s="24"/>
      <c r="SE89" s="24"/>
      <c r="SF89" s="24"/>
      <c r="SG89" s="24"/>
      <c r="SH89" s="24"/>
      <c r="SI89" s="24"/>
      <c r="SJ89" s="24"/>
      <c r="SK89" s="24"/>
      <c r="SL89" s="24"/>
      <c r="SM89" s="24"/>
      <c r="SN89" s="24"/>
      <c r="SO89" s="24"/>
      <c r="SP89" s="24"/>
      <c r="SQ89" s="24"/>
      <c r="SR89" s="24"/>
      <c r="SS89" s="24"/>
      <c r="ST89" s="24"/>
      <c r="SU89" s="24"/>
      <c r="SV89" s="24"/>
      <c r="SW89" s="24"/>
      <c r="SX89" s="24"/>
      <c r="SY89" s="24"/>
      <c r="SZ89" s="24"/>
      <c r="TA89" s="24"/>
      <c r="TB89" s="24"/>
      <c r="TC89" s="24"/>
      <c r="TD89" s="24"/>
      <c r="TE89" s="24"/>
      <c r="TF89" s="24"/>
      <c r="TG89" s="24"/>
      <c r="TH89" s="24"/>
      <c r="TI89" s="24"/>
      <c r="TJ89" s="24"/>
      <c r="TK89" s="24"/>
      <c r="TL89" s="24"/>
      <c r="TM89" s="24"/>
      <c r="TN89" s="24"/>
      <c r="TO89" s="24"/>
      <c r="TP89" s="24"/>
      <c r="TQ89" s="24"/>
      <c r="TR89" s="24"/>
      <c r="TS89" s="24"/>
      <c r="TT89" s="24"/>
      <c r="TU89" s="24"/>
      <c r="TV89" s="24"/>
      <c r="TW89" s="24"/>
      <c r="TX89" s="24"/>
    </row>
    <row r="90" spans="1:544" s="25" customFormat="1" x14ac:dyDescent="0.2">
      <c r="A90" s="35" t="s">
        <v>166</v>
      </c>
      <c r="B90" s="46" t="s">
        <v>167</v>
      </c>
      <c r="C90" s="60" t="s">
        <v>168</v>
      </c>
      <c r="D90" s="48">
        <v>14276356</v>
      </c>
      <c r="E90" s="48">
        <v>14276356</v>
      </c>
      <c r="F90" s="48">
        <v>14276356</v>
      </c>
      <c r="G90" s="48">
        <v>14276356</v>
      </c>
      <c r="H90" s="48">
        <v>14276356</v>
      </c>
      <c r="I90" s="48">
        <v>14276356</v>
      </c>
      <c r="J90" s="48">
        <v>14276356</v>
      </c>
      <c r="K90" s="48">
        <v>14276356</v>
      </c>
      <c r="L90" s="48">
        <v>14276356</v>
      </c>
      <c r="M90" s="48">
        <v>14276356</v>
      </c>
      <c r="N90" s="48">
        <v>14276356</v>
      </c>
      <c r="O90" s="48">
        <v>14276357</v>
      </c>
      <c r="P90" s="48">
        <f t="shared" si="28"/>
        <v>171316273</v>
      </c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  <c r="JC90" s="24"/>
      <c r="JD90" s="24"/>
      <c r="JE90" s="24"/>
      <c r="JF90" s="24"/>
      <c r="JG90" s="24"/>
      <c r="JH90" s="24"/>
      <c r="JI90" s="24"/>
      <c r="JJ90" s="24"/>
      <c r="JK90" s="24"/>
      <c r="JL90" s="24"/>
      <c r="JM90" s="24"/>
      <c r="JN90" s="24"/>
      <c r="JO90" s="24"/>
      <c r="JP90" s="24"/>
      <c r="JQ90" s="24"/>
      <c r="JR90" s="24"/>
      <c r="JS90" s="24"/>
      <c r="JT90" s="24"/>
      <c r="JU90" s="24"/>
      <c r="JV90" s="24"/>
      <c r="JW90" s="24"/>
      <c r="JX90" s="24"/>
      <c r="JY90" s="24"/>
      <c r="JZ90" s="24"/>
      <c r="KA90" s="24"/>
      <c r="KB90" s="24"/>
      <c r="KC90" s="24"/>
      <c r="KD90" s="24"/>
      <c r="KE90" s="24"/>
      <c r="KF90" s="24"/>
      <c r="KG90" s="24"/>
      <c r="KH90" s="24"/>
      <c r="KI90" s="24"/>
      <c r="KJ90" s="24"/>
      <c r="KK90" s="24"/>
      <c r="KL90" s="24"/>
      <c r="KM90" s="24"/>
      <c r="KN90" s="24"/>
      <c r="KO90" s="24"/>
      <c r="KP90" s="24"/>
      <c r="KQ90" s="24"/>
      <c r="KR90" s="24"/>
      <c r="KS90" s="24"/>
      <c r="KT90" s="24"/>
      <c r="KU90" s="24"/>
      <c r="KV90" s="24"/>
      <c r="KW90" s="24"/>
      <c r="KX90" s="24"/>
      <c r="KY90" s="24"/>
      <c r="KZ90" s="24"/>
      <c r="LA90" s="24"/>
      <c r="LB90" s="24"/>
      <c r="LC90" s="24"/>
      <c r="LD90" s="24"/>
      <c r="LE90" s="24"/>
      <c r="LF90" s="24"/>
      <c r="LG90" s="24"/>
      <c r="LH90" s="24"/>
      <c r="LI90" s="24"/>
      <c r="LJ90" s="24"/>
      <c r="LK90" s="24"/>
      <c r="LL90" s="24"/>
      <c r="LM90" s="24"/>
      <c r="LN90" s="24"/>
      <c r="LO90" s="24"/>
      <c r="LP90" s="24"/>
      <c r="LQ90" s="24"/>
      <c r="LR90" s="24"/>
      <c r="LS90" s="24"/>
      <c r="LT90" s="24"/>
      <c r="LU90" s="24"/>
      <c r="LV90" s="24"/>
      <c r="LW90" s="24"/>
      <c r="LX90" s="24"/>
      <c r="LY90" s="24"/>
      <c r="LZ90" s="24"/>
      <c r="MA90" s="24"/>
      <c r="MB90" s="24"/>
      <c r="MC90" s="24"/>
      <c r="MD90" s="24"/>
      <c r="ME90" s="24"/>
      <c r="MF90" s="24"/>
      <c r="MG90" s="24"/>
      <c r="MH90" s="24"/>
      <c r="MI90" s="24"/>
      <c r="MJ90" s="24"/>
      <c r="MK90" s="24"/>
      <c r="ML90" s="24"/>
      <c r="MM90" s="24"/>
      <c r="MN90" s="24"/>
      <c r="MO90" s="24"/>
      <c r="MP90" s="24"/>
      <c r="MQ90" s="24"/>
      <c r="MR90" s="24"/>
      <c r="MS90" s="24"/>
      <c r="MT90" s="24"/>
      <c r="MU90" s="24"/>
      <c r="MV90" s="24"/>
      <c r="MW90" s="24"/>
      <c r="MX90" s="24"/>
      <c r="MY90" s="24"/>
      <c r="MZ90" s="24"/>
      <c r="NA90" s="24"/>
      <c r="NB90" s="24"/>
      <c r="NC90" s="24"/>
      <c r="ND90" s="24"/>
      <c r="NE90" s="24"/>
      <c r="NF90" s="24"/>
      <c r="NG90" s="24"/>
      <c r="NH90" s="24"/>
      <c r="NI90" s="24"/>
      <c r="NJ90" s="24"/>
      <c r="NK90" s="24"/>
      <c r="NL90" s="24"/>
      <c r="NM90" s="24"/>
      <c r="NN90" s="24"/>
      <c r="NO90" s="24"/>
      <c r="NP90" s="24"/>
      <c r="NQ90" s="24"/>
      <c r="NR90" s="24"/>
      <c r="NS90" s="24"/>
      <c r="NT90" s="24"/>
      <c r="NU90" s="24"/>
      <c r="NV90" s="24"/>
      <c r="NW90" s="24"/>
      <c r="NX90" s="24"/>
      <c r="NY90" s="24"/>
      <c r="NZ90" s="24"/>
      <c r="OA90" s="24"/>
      <c r="OB90" s="24"/>
      <c r="OC90" s="24"/>
      <c r="OD90" s="24"/>
      <c r="OE90" s="24"/>
      <c r="OF90" s="24"/>
      <c r="OG90" s="24"/>
      <c r="OH90" s="24"/>
      <c r="OI90" s="24"/>
      <c r="OJ90" s="24"/>
      <c r="OK90" s="24"/>
      <c r="OL90" s="24"/>
      <c r="OM90" s="24"/>
      <c r="ON90" s="24"/>
      <c r="OO90" s="24"/>
      <c r="OP90" s="24"/>
      <c r="OQ90" s="24"/>
      <c r="OR90" s="24"/>
      <c r="OS90" s="24"/>
      <c r="OT90" s="24"/>
      <c r="OU90" s="24"/>
      <c r="OV90" s="24"/>
      <c r="OW90" s="24"/>
      <c r="OX90" s="24"/>
      <c r="OY90" s="24"/>
      <c r="OZ90" s="24"/>
      <c r="PA90" s="24"/>
      <c r="PB90" s="24"/>
      <c r="PC90" s="24"/>
      <c r="PD90" s="24"/>
      <c r="PE90" s="24"/>
      <c r="PF90" s="24"/>
      <c r="PG90" s="24"/>
      <c r="PH90" s="24"/>
      <c r="PI90" s="24"/>
      <c r="PJ90" s="24"/>
      <c r="PK90" s="24"/>
      <c r="PL90" s="24"/>
      <c r="PM90" s="24"/>
      <c r="PN90" s="24"/>
      <c r="PO90" s="24"/>
      <c r="PP90" s="24"/>
      <c r="PQ90" s="24"/>
      <c r="PR90" s="24"/>
      <c r="PS90" s="24"/>
      <c r="PT90" s="24"/>
      <c r="PU90" s="24"/>
      <c r="PV90" s="24"/>
      <c r="PW90" s="24"/>
      <c r="PX90" s="24"/>
      <c r="PY90" s="24"/>
      <c r="PZ90" s="24"/>
      <c r="QA90" s="24"/>
      <c r="QB90" s="24"/>
      <c r="QC90" s="24"/>
      <c r="QD90" s="24"/>
      <c r="QE90" s="24"/>
      <c r="QF90" s="24"/>
      <c r="QG90" s="24"/>
      <c r="QH90" s="24"/>
      <c r="QI90" s="24"/>
      <c r="QJ90" s="24"/>
      <c r="QK90" s="24"/>
      <c r="QL90" s="24"/>
      <c r="QM90" s="24"/>
      <c r="QN90" s="24"/>
      <c r="QO90" s="24"/>
      <c r="QP90" s="24"/>
      <c r="QQ90" s="24"/>
      <c r="QR90" s="24"/>
      <c r="QS90" s="24"/>
      <c r="QT90" s="24"/>
      <c r="QU90" s="24"/>
      <c r="QV90" s="24"/>
      <c r="QW90" s="24"/>
      <c r="QX90" s="24"/>
      <c r="QY90" s="24"/>
      <c r="QZ90" s="24"/>
      <c r="RA90" s="24"/>
      <c r="RB90" s="24"/>
      <c r="RC90" s="24"/>
      <c r="RD90" s="24"/>
      <c r="RE90" s="24"/>
      <c r="RF90" s="24"/>
      <c r="RG90" s="24"/>
      <c r="RH90" s="24"/>
      <c r="RI90" s="24"/>
      <c r="RJ90" s="24"/>
      <c r="RK90" s="24"/>
      <c r="RL90" s="24"/>
      <c r="RM90" s="24"/>
      <c r="RN90" s="24"/>
      <c r="RO90" s="24"/>
      <c r="RP90" s="24"/>
      <c r="RQ90" s="24"/>
      <c r="RR90" s="24"/>
      <c r="RS90" s="24"/>
      <c r="RT90" s="24"/>
      <c r="RU90" s="24"/>
      <c r="RV90" s="24"/>
      <c r="RW90" s="24"/>
      <c r="RX90" s="24"/>
      <c r="RY90" s="24"/>
      <c r="RZ90" s="24"/>
      <c r="SA90" s="24"/>
      <c r="SB90" s="24"/>
      <c r="SC90" s="24"/>
      <c r="SD90" s="24"/>
      <c r="SE90" s="24"/>
      <c r="SF90" s="24"/>
      <c r="SG90" s="24"/>
      <c r="SH90" s="24"/>
      <c r="SI90" s="24"/>
      <c r="SJ90" s="24"/>
      <c r="SK90" s="24"/>
      <c r="SL90" s="24"/>
      <c r="SM90" s="24"/>
      <c r="SN90" s="24"/>
      <c r="SO90" s="24"/>
      <c r="SP90" s="24"/>
      <c r="SQ90" s="24"/>
      <c r="SR90" s="24"/>
      <c r="SS90" s="24"/>
      <c r="ST90" s="24"/>
      <c r="SU90" s="24"/>
      <c r="SV90" s="24"/>
      <c r="SW90" s="24"/>
      <c r="SX90" s="24"/>
      <c r="SY90" s="24"/>
      <c r="SZ90" s="24"/>
      <c r="TA90" s="24"/>
      <c r="TB90" s="24"/>
      <c r="TC90" s="24"/>
      <c r="TD90" s="24"/>
      <c r="TE90" s="24"/>
      <c r="TF90" s="24"/>
      <c r="TG90" s="24"/>
      <c r="TH90" s="24"/>
      <c r="TI90" s="24"/>
      <c r="TJ90" s="24"/>
      <c r="TK90" s="24"/>
      <c r="TL90" s="24"/>
      <c r="TM90" s="24"/>
      <c r="TN90" s="24"/>
      <c r="TO90" s="24"/>
      <c r="TP90" s="24"/>
      <c r="TQ90" s="24"/>
      <c r="TR90" s="24"/>
      <c r="TS90" s="24"/>
      <c r="TT90" s="24"/>
      <c r="TU90" s="24"/>
      <c r="TV90" s="24"/>
      <c r="TW90" s="24"/>
      <c r="TX90" s="24"/>
    </row>
    <row r="91" spans="1:544" s="25" customFormat="1" x14ac:dyDescent="0.2">
      <c r="A91" s="35" t="s">
        <v>169</v>
      </c>
      <c r="B91" s="46" t="s">
        <v>170</v>
      </c>
      <c r="C91" s="60" t="s">
        <v>171</v>
      </c>
      <c r="D91" s="48">
        <v>3407876</v>
      </c>
      <c r="E91" s="48">
        <v>3407876</v>
      </c>
      <c r="F91" s="48">
        <v>3407876</v>
      </c>
      <c r="G91" s="48">
        <v>3407876</v>
      </c>
      <c r="H91" s="48">
        <v>3407876</v>
      </c>
      <c r="I91" s="48">
        <v>3407876</v>
      </c>
      <c r="J91" s="48">
        <v>3407876</v>
      </c>
      <c r="K91" s="48">
        <v>3407876</v>
      </c>
      <c r="L91" s="48">
        <v>3407876</v>
      </c>
      <c r="M91" s="48">
        <v>3407876</v>
      </c>
      <c r="N91" s="48">
        <v>3407876</v>
      </c>
      <c r="O91" s="48">
        <v>3343604</v>
      </c>
      <c r="P91" s="48">
        <f t="shared" si="28"/>
        <v>40830240</v>
      </c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  <c r="JC91" s="24"/>
      <c r="JD91" s="24"/>
      <c r="JE91" s="24"/>
      <c r="JF91" s="24"/>
      <c r="JG91" s="24"/>
      <c r="JH91" s="24"/>
      <c r="JI91" s="24"/>
      <c r="JJ91" s="24"/>
      <c r="JK91" s="24"/>
      <c r="JL91" s="24"/>
      <c r="JM91" s="24"/>
      <c r="JN91" s="24"/>
      <c r="JO91" s="24"/>
      <c r="JP91" s="24"/>
      <c r="JQ91" s="24"/>
      <c r="JR91" s="24"/>
      <c r="JS91" s="24"/>
      <c r="JT91" s="24"/>
      <c r="JU91" s="24"/>
      <c r="JV91" s="24"/>
      <c r="JW91" s="24"/>
      <c r="JX91" s="24"/>
      <c r="JY91" s="24"/>
      <c r="JZ91" s="24"/>
      <c r="KA91" s="24"/>
      <c r="KB91" s="24"/>
      <c r="KC91" s="24"/>
      <c r="KD91" s="24"/>
      <c r="KE91" s="24"/>
      <c r="KF91" s="24"/>
      <c r="KG91" s="24"/>
      <c r="KH91" s="24"/>
      <c r="KI91" s="24"/>
      <c r="KJ91" s="24"/>
      <c r="KK91" s="24"/>
      <c r="KL91" s="24"/>
      <c r="KM91" s="24"/>
      <c r="KN91" s="24"/>
      <c r="KO91" s="24"/>
      <c r="KP91" s="24"/>
      <c r="KQ91" s="24"/>
      <c r="KR91" s="24"/>
      <c r="KS91" s="24"/>
      <c r="KT91" s="24"/>
      <c r="KU91" s="24"/>
      <c r="KV91" s="24"/>
      <c r="KW91" s="24"/>
      <c r="KX91" s="24"/>
      <c r="KY91" s="24"/>
      <c r="KZ91" s="24"/>
      <c r="LA91" s="24"/>
      <c r="LB91" s="24"/>
      <c r="LC91" s="24"/>
      <c r="LD91" s="24"/>
      <c r="LE91" s="24"/>
      <c r="LF91" s="24"/>
      <c r="LG91" s="24"/>
      <c r="LH91" s="24"/>
      <c r="LI91" s="24"/>
      <c r="LJ91" s="24"/>
      <c r="LK91" s="24"/>
      <c r="LL91" s="24"/>
      <c r="LM91" s="24"/>
      <c r="LN91" s="24"/>
      <c r="LO91" s="24"/>
      <c r="LP91" s="24"/>
      <c r="LQ91" s="24"/>
      <c r="LR91" s="24"/>
      <c r="LS91" s="24"/>
      <c r="LT91" s="24"/>
      <c r="LU91" s="24"/>
      <c r="LV91" s="24"/>
      <c r="LW91" s="24"/>
      <c r="LX91" s="24"/>
      <c r="LY91" s="24"/>
      <c r="LZ91" s="24"/>
      <c r="MA91" s="24"/>
      <c r="MB91" s="24"/>
      <c r="MC91" s="24"/>
      <c r="MD91" s="24"/>
      <c r="ME91" s="24"/>
      <c r="MF91" s="24"/>
      <c r="MG91" s="24"/>
      <c r="MH91" s="24"/>
      <c r="MI91" s="24"/>
      <c r="MJ91" s="24"/>
      <c r="MK91" s="24"/>
      <c r="ML91" s="24"/>
      <c r="MM91" s="24"/>
      <c r="MN91" s="24"/>
      <c r="MO91" s="24"/>
      <c r="MP91" s="24"/>
      <c r="MQ91" s="24"/>
      <c r="MR91" s="24"/>
      <c r="MS91" s="24"/>
      <c r="MT91" s="24"/>
      <c r="MU91" s="24"/>
      <c r="MV91" s="24"/>
      <c r="MW91" s="24"/>
      <c r="MX91" s="24"/>
      <c r="MY91" s="24"/>
      <c r="MZ91" s="24"/>
      <c r="NA91" s="24"/>
      <c r="NB91" s="24"/>
      <c r="NC91" s="24"/>
      <c r="ND91" s="24"/>
      <c r="NE91" s="24"/>
      <c r="NF91" s="24"/>
      <c r="NG91" s="24"/>
      <c r="NH91" s="24"/>
      <c r="NI91" s="24"/>
      <c r="NJ91" s="24"/>
      <c r="NK91" s="24"/>
      <c r="NL91" s="24"/>
      <c r="NM91" s="24"/>
      <c r="NN91" s="24"/>
      <c r="NO91" s="24"/>
      <c r="NP91" s="24"/>
      <c r="NQ91" s="24"/>
      <c r="NR91" s="24"/>
      <c r="NS91" s="24"/>
      <c r="NT91" s="24"/>
      <c r="NU91" s="24"/>
      <c r="NV91" s="24"/>
      <c r="NW91" s="24"/>
      <c r="NX91" s="24"/>
      <c r="NY91" s="24"/>
      <c r="NZ91" s="24"/>
      <c r="OA91" s="24"/>
      <c r="OB91" s="24"/>
      <c r="OC91" s="24"/>
      <c r="OD91" s="24"/>
      <c r="OE91" s="24"/>
      <c r="OF91" s="24"/>
      <c r="OG91" s="24"/>
      <c r="OH91" s="24"/>
      <c r="OI91" s="24"/>
      <c r="OJ91" s="24"/>
      <c r="OK91" s="24"/>
      <c r="OL91" s="24"/>
      <c r="OM91" s="24"/>
      <c r="ON91" s="24"/>
      <c r="OO91" s="24"/>
      <c r="OP91" s="24"/>
      <c r="OQ91" s="24"/>
      <c r="OR91" s="24"/>
      <c r="OS91" s="24"/>
      <c r="OT91" s="24"/>
      <c r="OU91" s="24"/>
      <c r="OV91" s="24"/>
      <c r="OW91" s="24"/>
      <c r="OX91" s="24"/>
      <c r="OY91" s="24"/>
      <c r="OZ91" s="24"/>
      <c r="PA91" s="24"/>
      <c r="PB91" s="24"/>
      <c r="PC91" s="24"/>
      <c r="PD91" s="24"/>
      <c r="PE91" s="24"/>
      <c r="PF91" s="24"/>
      <c r="PG91" s="24"/>
      <c r="PH91" s="24"/>
      <c r="PI91" s="24"/>
      <c r="PJ91" s="24"/>
      <c r="PK91" s="24"/>
      <c r="PL91" s="24"/>
      <c r="PM91" s="24"/>
      <c r="PN91" s="24"/>
      <c r="PO91" s="24"/>
      <c r="PP91" s="24"/>
      <c r="PQ91" s="24"/>
      <c r="PR91" s="24"/>
      <c r="PS91" s="24"/>
      <c r="PT91" s="24"/>
      <c r="PU91" s="24"/>
      <c r="PV91" s="24"/>
      <c r="PW91" s="24"/>
      <c r="PX91" s="24"/>
      <c r="PY91" s="24"/>
      <c r="PZ91" s="24"/>
      <c r="QA91" s="24"/>
      <c r="QB91" s="24"/>
      <c r="QC91" s="24"/>
      <c r="QD91" s="24"/>
      <c r="QE91" s="24"/>
      <c r="QF91" s="24"/>
      <c r="QG91" s="24"/>
      <c r="QH91" s="24"/>
      <c r="QI91" s="24"/>
      <c r="QJ91" s="24"/>
      <c r="QK91" s="24"/>
      <c r="QL91" s="24"/>
      <c r="QM91" s="24"/>
      <c r="QN91" s="24"/>
      <c r="QO91" s="24"/>
      <c r="QP91" s="24"/>
      <c r="QQ91" s="24"/>
      <c r="QR91" s="24"/>
      <c r="QS91" s="24"/>
      <c r="QT91" s="24"/>
      <c r="QU91" s="24"/>
      <c r="QV91" s="24"/>
      <c r="QW91" s="24"/>
      <c r="QX91" s="24"/>
      <c r="QY91" s="24"/>
      <c r="QZ91" s="24"/>
      <c r="RA91" s="24"/>
      <c r="RB91" s="24"/>
      <c r="RC91" s="24"/>
      <c r="RD91" s="24"/>
      <c r="RE91" s="24"/>
      <c r="RF91" s="24"/>
      <c r="RG91" s="24"/>
      <c r="RH91" s="24"/>
      <c r="RI91" s="24"/>
      <c r="RJ91" s="24"/>
      <c r="RK91" s="24"/>
      <c r="RL91" s="24"/>
      <c r="RM91" s="24"/>
      <c r="RN91" s="24"/>
      <c r="RO91" s="24"/>
      <c r="RP91" s="24"/>
      <c r="RQ91" s="24"/>
      <c r="RR91" s="24"/>
      <c r="RS91" s="24"/>
      <c r="RT91" s="24"/>
      <c r="RU91" s="24"/>
      <c r="RV91" s="24"/>
      <c r="RW91" s="24"/>
      <c r="RX91" s="24"/>
      <c r="RY91" s="24"/>
      <c r="RZ91" s="24"/>
      <c r="SA91" s="24"/>
      <c r="SB91" s="24"/>
      <c r="SC91" s="24"/>
      <c r="SD91" s="24"/>
      <c r="SE91" s="24"/>
      <c r="SF91" s="24"/>
      <c r="SG91" s="24"/>
      <c r="SH91" s="24"/>
      <c r="SI91" s="24"/>
      <c r="SJ91" s="24"/>
      <c r="SK91" s="24"/>
      <c r="SL91" s="24"/>
      <c r="SM91" s="24"/>
      <c r="SN91" s="24"/>
      <c r="SO91" s="24"/>
      <c r="SP91" s="24"/>
      <c r="SQ91" s="24"/>
      <c r="SR91" s="24"/>
      <c r="SS91" s="24"/>
      <c r="ST91" s="24"/>
      <c r="SU91" s="24"/>
      <c r="SV91" s="24"/>
      <c r="SW91" s="24"/>
      <c r="SX91" s="24"/>
      <c r="SY91" s="24"/>
      <c r="SZ91" s="24"/>
      <c r="TA91" s="24"/>
      <c r="TB91" s="24"/>
      <c r="TC91" s="24"/>
      <c r="TD91" s="24"/>
      <c r="TE91" s="24"/>
      <c r="TF91" s="24"/>
      <c r="TG91" s="24"/>
      <c r="TH91" s="24"/>
      <c r="TI91" s="24"/>
      <c r="TJ91" s="24"/>
      <c r="TK91" s="24"/>
      <c r="TL91" s="24"/>
      <c r="TM91" s="24"/>
      <c r="TN91" s="24"/>
      <c r="TO91" s="24"/>
      <c r="TP91" s="24"/>
      <c r="TQ91" s="24"/>
      <c r="TR91" s="24"/>
      <c r="TS91" s="24"/>
      <c r="TT91" s="24"/>
      <c r="TU91" s="24"/>
      <c r="TV91" s="24"/>
      <c r="TW91" s="24"/>
      <c r="TX91" s="24"/>
    </row>
    <row r="92" spans="1:544" s="25" customFormat="1" x14ac:dyDescent="0.2">
      <c r="A92" s="35" t="s">
        <v>172</v>
      </c>
      <c r="B92" s="46" t="s">
        <v>173</v>
      </c>
      <c r="C92" s="60" t="s">
        <v>174</v>
      </c>
      <c r="D92" s="48">
        <v>574486</v>
      </c>
      <c r="E92" s="48">
        <v>574486</v>
      </c>
      <c r="F92" s="48">
        <v>574486</v>
      </c>
      <c r="G92" s="48">
        <v>574486</v>
      </c>
      <c r="H92" s="48">
        <v>574486</v>
      </c>
      <c r="I92" s="48">
        <v>574486</v>
      </c>
      <c r="J92" s="48">
        <v>574486</v>
      </c>
      <c r="K92" s="48">
        <v>574486</v>
      </c>
      <c r="L92" s="48">
        <v>574486</v>
      </c>
      <c r="M92" s="48">
        <v>574486</v>
      </c>
      <c r="N92" s="48">
        <v>574486</v>
      </c>
      <c r="O92" s="48">
        <v>574485</v>
      </c>
      <c r="P92" s="48">
        <f t="shared" si="28"/>
        <v>6893831</v>
      </c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  <c r="JI92" s="24"/>
      <c r="JJ92" s="24"/>
      <c r="JK92" s="24"/>
      <c r="JL92" s="24"/>
      <c r="JM92" s="24"/>
      <c r="JN92" s="24"/>
      <c r="JO92" s="24"/>
      <c r="JP92" s="24"/>
      <c r="JQ92" s="24"/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4"/>
      <c r="KD92" s="24"/>
      <c r="KE92" s="24"/>
      <c r="KF92" s="24"/>
      <c r="KG92" s="24"/>
      <c r="KH92" s="24"/>
      <c r="KI92" s="24"/>
      <c r="KJ92" s="24"/>
      <c r="KK92" s="24"/>
      <c r="KL92" s="24"/>
      <c r="KM92" s="24"/>
      <c r="KN92" s="24"/>
      <c r="KO92" s="24"/>
      <c r="KP92" s="24"/>
      <c r="KQ92" s="24"/>
      <c r="KR92" s="24"/>
      <c r="KS92" s="24"/>
      <c r="KT92" s="24"/>
      <c r="KU92" s="24"/>
      <c r="KV92" s="24"/>
      <c r="KW92" s="24"/>
      <c r="KX92" s="24"/>
      <c r="KY92" s="24"/>
      <c r="KZ92" s="24"/>
      <c r="LA92" s="24"/>
      <c r="LB92" s="24"/>
      <c r="LC92" s="24"/>
      <c r="LD92" s="24"/>
      <c r="LE92" s="24"/>
      <c r="LF92" s="24"/>
      <c r="LG92" s="24"/>
      <c r="LH92" s="24"/>
      <c r="LI92" s="24"/>
      <c r="LJ92" s="24"/>
      <c r="LK92" s="24"/>
      <c r="LL92" s="24"/>
      <c r="LM92" s="24"/>
      <c r="LN92" s="24"/>
      <c r="LO92" s="24"/>
      <c r="LP92" s="24"/>
      <c r="LQ92" s="24"/>
      <c r="LR92" s="24"/>
      <c r="LS92" s="24"/>
      <c r="LT92" s="24"/>
      <c r="LU92" s="24"/>
      <c r="LV92" s="24"/>
      <c r="LW92" s="24"/>
      <c r="LX92" s="24"/>
      <c r="LY92" s="24"/>
      <c r="LZ92" s="24"/>
      <c r="MA92" s="24"/>
      <c r="MB92" s="24"/>
      <c r="MC92" s="24"/>
      <c r="MD92" s="24"/>
      <c r="ME92" s="24"/>
      <c r="MF92" s="24"/>
      <c r="MG92" s="24"/>
      <c r="MH92" s="24"/>
      <c r="MI92" s="24"/>
      <c r="MJ92" s="24"/>
      <c r="MK92" s="24"/>
      <c r="ML92" s="24"/>
      <c r="MM92" s="24"/>
      <c r="MN92" s="24"/>
      <c r="MO92" s="24"/>
      <c r="MP92" s="24"/>
      <c r="MQ92" s="24"/>
      <c r="MR92" s="24"/>
      <c r="MS92" s="24"/>
      <c r="MT92" s="24"/>
      <c r="MU92" s="24"/>
      <c r="MV92" s="24"/>
      <c r="MW92" s="24"/>
      <c r="MX92" s="24"/>
      <c r="MY92" s="24"/>
      <c r="MZ92" s="24"/>
      <c r="NA92" s="24"/>
      <c r="NB92" s="24"/>
      <c r="NC92" s="24"/>
      <c r="ND92" s="24"/>
      <c r="NE92" s="24"/>
      <c r="NF92" s="24"/>
      <c r="NG92" s="24"/>
      <c r="NH92" s="24"/>
      <c r="NI92" s="24"/>
      <c r="NJ92" s="24"/>
      <c r="NK92" s="24"/>
      <c r="NL92" s="24"/>
      <c r="NM92" s="24"/>
      <c r="NN92" s="24"/>
      <c r="NO92" s="24"/>
      <c r="NP92" s="24"/>
      <c r="NQ92" s="24"/>
      <c r="NR92" s="24"/>
      <c r="NS92" s="24"/>
      <c r="NT92" s="24"/>
      <c r="NU92" s="24"/>
      <c r="NV92" s="24"/>
      <c r="NW92" s="24"/>
      <c r="NX92" s="24"/>
      <c r="NY92" s="24"/>
      <c r="NZ92" s="24"/>
      <c r="OA92" s="24"/>
      <c r="OB92" s="24"/>
      <c r="OC92" s="24"/>
      <c r="OD92" s="24"/>
      <c r="OE92" s="24"/>
      <c r="OF92" s="24"/>
      <c r="OG92" s="24"/>
      <c r="OH92" s="24"/>
      <c r="OI92" s="24"/>
      <c r="OJ92" s="24"/>
      <c r="OK92" s="24"/>
      <c r="OL92" s="24"/>
      <c r="OM92" s="24"/>
      <c r="ON92" s="24"/>
      <c r="OO92" s="24"/>
      <c r="OP92" s="24"/>
      <c r="OQ92" s="24"/>
      <c r="OR92" s="24"/>
      <c r="OS92" s="24"/>
      <c r="OT92" s="24"/>
      <c r="OU92" s="24"/>
      <c r="OV92" s="24"/>
      <c r="OW92" s="24"/>
      <c r="OX92" s="24"/>
      <c r="OY92" s="24"/>
      <c r="OZ92" s="24"/>
      <c r="PA92" s="24"/>
      <c r="PB92" s="24"/>
      <c r="PC92" s="24"/>
      <c r="PD92" s="24"/>
      <c r="PE92" s="24"/>
      <c r="PF92" s="24"/>
      <c r="PG92" s="24"/>
      <c r="PH92" s="24"/>
      <c r="PI92" s="24"/>
      <c r="PJ92" s="24"/>
      <c r="PK92" s="24"/>
      <c r="PL92" s="24"/>
      <c r="PM92" s="24"/>
      <c r="PN92" s="24"/>
      <c r="PO92" s="24"/>
      <c r="PP92" s="24"/>
      <c r="PQ92" s="24"/>
      <c r="PR92" s="24"/>
      <c r="PS92" s="24"/>
      <c r="PT92" s="24"/>
      <c r="PU92" s="24"/>
      <c r="PV92" s="24"/>
      <c r="PW92" s="24"/>
      <c r="PX92" s="24"/>
      <c r="PY92" s="24"/>
      <c r="PZ92" s="24"/>
      <c r="QA92" s="24"/>
      <c r="QB92" s="24"/>
      <c r="QC92" s="24"/>
      <c r="QD92" s="24"/>
      <c r="QE92" s="24"/>
      <c r="QF92" s="24"/>
      <c r="QG92" s="24"/>
      <c r="QH92" s="24"/>
      <c r="QI92" s="24"/>
      <c r="QJ92" s="24"/>
      <c r="QK92" s="24"/>
      <c r="QL92" s="24"/>
      <c r="QM92" s="24"/>
      <c r="QN92" s="24"/>
      <c r="QO92" s="24"/>
      <c r="QP92" s="24"/>
      <c r="QQ92" s="24"/>
      <c r="QR92" s="24"/>
      <c r="QS92" s="24"/>
      <c r="QT92" s="24"/>
      <c r="QU92" s="24"/>
      <c r="QV92" s="24"/>
      <c r="QW92" s="24"/>
      <c r="QX92" s="24"/>
      <c r="QY92" s="24"/>
      <c r="QZ92" s="24"/>
      <c r="RA92" s="24"/>
      <c r="RB92" s="24"/>
      <c r="RC92" s="24"/>
      <c r="RD92" s="24"/>
      <c r="RE92" s="24"/>
      <c r="RF92" s="24"/>
      <c r="RG92" s="24"/>
      <c r="RH92" s="24"/>
      <c r="RI92" s="24"/>
      <c r="RJ92" s="24"/>
      <c r="RK92" s="24"/>
      <c r="RL92" s="24"/>
      <c r="RM92" s="24"/>
      <c r="RN92" s="24"/>
      <c r="RO92" s="24"/>
      <c r="RP92" s="24"/>
      <c r="RQ92" s="24"/>
      <c r="RR92" s="24"/>
      <c r="RS92" s="24"/>
      <c r="RT92" s="24"/>
      <c r="RU92" s="24"/>
      <c r="RV92" s="24"/>
      <c r="RW92" s="24"/>
      <c r="RX92" s="24"/>
      <c r="RY92" s="24"/>
      <c r="RZ92" s="24"/>
      <c r="SA92" s="24"/>
      <c r="SB92" s="24"/>
      <c r="SC92" s="24"/>
      <c r="SD92" s="24"/>
      <c r="SE92" s="24"/>
      <c r="SF92" s="24"/>
      <c r="SG92" s="24"/>
      <c r="SH92" s="24"/>
      <c r="SI92" s="24"/>
      <c r="SJ92" s="24"/>
      <c r="SK92" s="24"/>
      <c r="SL92" s="24"/>
      <c r="SM92" s="24"/>
      <c r="SN92" s="24"/>
      <c r="SO92" s="24"/>
      <c r="SP92" s="24"/>
      <c r="SQ92" s="24"/>
      <c r="SR92" s="24"/>
      <c r="SS92" s="24"/>
      <c r="ST92" s="24"/>
      <c r="SU92" s="24"/>
      <c r="SV92" s="24"/>
      <c r="SW92" s="24"/>
      <c r="SX92" s="24"/>
      <c r="SY92" s="24"/>
      <c r="SZ92" s="24"/>
      <c r="TA92" s="24"/>
      <c r="TB92" s="24"/>
      <c r="TC92" s="24"/>
      <c r="TD92" s="24"/>
      <c r="TE92" s="24"/>
      <c r="TF92" s="24"/>
      <c r="TG92" s="24"/>
      <c r="TH92" s="24"/>
      <c r="TI92" s="24"/>
      <c r="TJ92" s="24"/>
      <c r="TK92" s="24"/>
      <c r="TL92" s="24"/>
      <c r="TM92" s="24"/>
      <c r="TN92" s="24"/>
      <c r="TO92" s="24"/>
      <c r="TP92" s="24"/>
      <c r="TQ92" s="24"/>
      <c r="TR92" s="24"/>
      <c r="TS92" s="24"/>
      <c r="TT92" s="24"/>
      <c r="TU92" s="24"/>
      <c r="TV92" s="24"/>
      <c r="TW92" s="24"/>
      <c r="TX92" s="24"/>
    </row>
    <row r="93" spans="1:544" s="25" customFormat="1" x14ac:dyDescent="0.2">
      <c r="A93" s="35" t="s">
        <v>166</v>
      </c>
      <c r="B93" s="46" t="s">
        <v>175</v>
      </c>
      <c r="C93" s="60" t="s">
        <v>176</v>
      </c>
      <c r="D93" s="48">
        <v>12764029</v>
      </c>
      <c r="E93" s="48">
        <v>12764029</v>
      </c>
      <c r="F93" s="48">
        <v>12764029</v>
      </c>
      <c r="G93" s="48">
        <v>12764029</v>
      </c>
      <c r="H93" s="48">
        <v>12764029</v>
      </c>
      <c r="I93" s="48">
        <v>12764029</v>
      </c>
      <c r="J93" s="48">
        <v>12764029</v>
      </c>
      <c r="K93" s="48">
        <v>12764029</v>
      </c>
      <c r="L93" s="48">
        <v>12764029</v>
      </c>
      <c r="M93" s="48">
        <v>12764029</v>
      </c>
      <c r="N93" s="48">
        <v>12764029</v>
      </c>
      <c r="O93" s="48">
        <v>12764028</v>
      </c>
      <c r="P93" s="48">
        <f t="shared" si="28"/>
        <v>153168347</v>
      </c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4"/>
      <c r="KF93" s="24"/>
      <c r="KG93" s="24"/>
      <c r="KH93" s="24"/>
      <c r="KI93" s="24"/>
      <c r="KJ93" s="24"/>
      <c r="KK93" s="24"/>
      <c r="KL93" s="24"/>
      <c r="KM93" s="24"/>
      <c r="KN93" s="24"/>
      <c r="KO93" s="24"/>
      <c r="KP93" s="24"/>
      <c r="KQ93" s="24"/>
      <c r="KR93" s="24"/>
      <c r="KS93" s="24"/>
      <c r="KT93" s="24"/>
      <c r="KU93" s="24"/>
      <c r="KV93" s="24"/>
      <c r="KW93" s="24"/>
      <c r="KX93" s="24"/>
      <c r="KY93" s="24"/>
      <c r="KZ93" s="24"/>
      <c r="LA93" s="24"/>
      <c r="LB93" s="24"/>
      <c r="LC93" s="24"/>
      <c r="LD93" s="24"/>
      <c r="LE93" s="24"/>
      <c r="LF93" s="24"/>
      <c r="LG93" s="24"/>
      <c r="LH93" s="24"/>
      <c r="LI93" s="24"/>
      <c r="LJ93" s="24"/>
      <c r="LK93" s="24"/>
      <c r="LL93" s="24"/>
      <c r="LM93" s="24"/>
      <c r="LN93" s="24"/>
      <c r="LO93" s="24"/>
      <c r="LP93" s="24"/>
      <c r="LQ93" s="24"/>
      <c r="LR93" s="24"/>
      <c r="LS93" s="24"/>
      <c r="LT93" s="24"/>
      <c r="LU93" s="24"/>
      <c r="LV93" s="24"/>
      <c r="LW93" s="24"/>
      <c r="LX93" s="24"/>
      <c r="LY93" s="24"/>
      <c r="LZ93" s="24"/>
      <c r="MA93" s="24"/>
      <c r="MB93" s="24"/>
      <c r="MC93" s="24"/>
      <c r="MD93" s="24"/>
      <c r="ME93" s="24"/>
      <c r="MF93" s="24"/>
      <c r="MG93" s="24"/>
      <c r="MH93" s="24"/>
      <c r="MI93" s="24"/>
      <c r="MJ93" s="24"/>
      <c r="MK93" s="24"/>
      <c r="ML93" s="24"/>
      <c r="MM93" s="24"/>
      <c r="MN93" s="24"/>
      <c r="MO93" s="24"/>
      <c r="MP93" s="24"/>
      <c r="MQ93" s="24"/>
      <c r="MR93" s="24"/>
      <c r="MS93" s="24"/>
      <c r="MT93" s="24"/>
      <c r="MU93" s="24"/>
      <c r="MV93" s="24"/>
      <c r="MW93" s="24"/>
      <c r="MX93" s="24"/>
      <c r="MY93" s="24"/>
      <c r="MZ93" s="24"/>
      <c r="NA93" s="24"/>
      <c r="NB93" s="24"/>
      <c r="NC93" s="24"/>
      <c r="ND93" s="24"/>
      <c r="NE93" s="24"/>
      <c r="NF93" s="24"/>
      <c r="NG93" s="24"/>
      <c r="NH93" s="24"/>
      <c r="NI93" s="24"/>
      <c r="NJ93" s="24"/>
      <c r="NK93" s="24"/>
      <c r="NL93" s="24"/>
      <c r="NM93" s="24"/>
      <c r="NN93" s="24"/>
      <c r="NO93" s="24"/>
      <c r="NP93" s="24"/>
      <c r="NQ93" s="24"/>
      <c r="NR93" s="24"/>
      <c r="NS93" s="24"/>
      <c r="NT93" s="24"/>
      <c r="NU93" s="24"/>
      <c r="NV93" s="24"/>
      <c r="NW93" s="24"/>
      <c r="NX93" s="24"/>
      <c r="NY93" s="24"/>
      <c r="NZ93" s="24"/>
      <c r="OA93" s="24"/>
      <c r="OB93" s="24"/>
      <c r="OC93" s="24"/>
      <c r="OD93" s="24"/>
      <c r="OE93" s="24"/>
      <c r="OF93" s="24"/>
      <c r="OG93" s="24"/>
      <c r="OH93" s="24"/>
      <c r="OI93" s="24"/>
      <c r="OJ93" s="24"/>
      <c r="OK93" s="24"/>
      <c r="OL93" s="24"/>
      <c r="OM93" s="24"/>
      <c r="ON93" s="24"/>
      <c r="OO93" s="24"/>
      <c r="OP93" s="24"/>
      <c r="OQ93" s="24"/>
      <c r="OR93" s="24"/>
      <c r="OS93" s="24"/>
      <c r="OT93" s="24"/>
      <c r="OU93" s="24"/>
      <c r="OV93" s="24"/>
      <c r="OW93" s="24"/>
      <c r="OX93" s="24"/>
      <c r="OY93" s="24"/>
      <c r="OZ93" s="24"/>
      <c r="PA93" s="24"/>
      <c r="PB93" s="24"/>
      <c r="PC93" s="24"/>
      <c r="PD93" s="24"/>
      <c r="PE93" s="24"/>
      <c r="PF93" s="24"/>
      <c r="PG93" s="24"/>
      <c r="PH93" s="24"/>
      <c r="PI93" s="24"/>
      <c r="PJ93" s="24"/>
      <c r="PK93" s="24"/>
      <c r="PL93" s="24"/>
      <c r="PM93" s="24"/>
      <c r="PN93" s="24"/>
      <c r="PO93" s="24"/>
      <c r="PP93" s="24"/>
      <c r="PQ93" s="24"/>
      <c r="PR93" s="24"/>
      <c r="PS93" s="24"/>
      <c r="PT93" s="24"/>
      <c r="PU93" s="24"/>
      <c r="PV93" s="24"/>
      <c r="PW93" s="24"/>
      <c r="PX93" s="24"/>
      <c r="PY93" s="24"/>
      <c r="PZ93" s="24"/>
      <c r="QA93" s="24"/>
      <c r="QB93" s="24"/>
      <c r="QC93" s="24"/>
      <c r="QD93" s="24"/>
      <c r="QE93" s="24"/>
      <c r="QF93" s="24"/>
      <c r="QG93" s="24"/>
      <c r="QH93" s="24"/>
      <c r="QI93" s="24"/>
      <c r="QJ93" s="24"/>
      <c r="QK93" s="24"/>
      <c r="QL93" s="24"/>
      <c r="QM93" s="24"/>
      <c r="QN93" s="24"/>
      <c r="QO93" s="24"/>
      <c r="QP93" s="24"/>
      <c r="QQ93" s="24"/>
      <c r="QR93" s="24"/>
      <c r="QS93" s="24"/>
      <c r="QT93" s="24"/>
      <c r="QU93" s="24"/>
      <c r="QV93" s="24"/>
      <c r="QW93" s="24"/>
      <c r="QX93" s="24"/>
      <c r="QY93" s="24"/>
      <c r="QZ93" s="24"/>
      <c r="RA93" s="24"/>
      <c r="RB93" s="24"/>
      <c r="RC93" s="24"/>
      <c r="RD93" s="24"/>
      <c r="RE93" s="24"/>
      <c r="RF93" s="24"/>
      <c r="RG93" s="24"/>
      <c r="RH93" s="24"/>
      <c r="RI93" s="24"/>
      <c r="RJ93" s="24"/>
      <c r="RK93" s="24"/>
      <c r="RL93" s="24"/>
      <c r="RM93" s="24"/>
      <c r="RN93" s="24"/>
      <c r="RO93" s="24"/>
      <c r="RP93" s="24"/>
      <c r="RQ93" s="24"/>
      <c r="RR93" s="24"/>
      <c r="RS93" s="24"/>
      <c r="RT93" s="24"/>
      <c r="RU93" s="24"/>
      <c r="RV93" s="24"/>
      <c r="RW93" s="24"/>
      <c r="RX93" s="24"/>
      <c r="RY93" s="24"/>
      <c r="RZ93" s="24"/>
      <c r="SA93" s="24"/>
      <c r="SB93" s="24"/>
      <c r="SC93" s="24"/>
      <c r="SD93" s="24"/>
      <c r="SE93" s="24"/>
      <c r="SF93" s="24"/>
      <c r="SG93" s="24"/>
      <c r="SH93" s="24"/>
      <c r="SI93" s="24"/>
      <c r="SJ93" s="24"/>
      <c r="SK93" s="24"/>
      <c r="SL93" s="24"/>
      <c r="SM93" s="24"/>
      <c r="SN93" s="24"/>
      <c r="SO93" s="24"/>
      <c r="SP93" s="24"/>
      <c r="SQ93" s="24"/>
      <c r="SR93" s="24"/>
      <c r="SS93" s="24"/>
      <c r="ST93" s="24"/>
      <c r="SU93" s="24"/>
      <c r="SV93" s="24"/>
      <c r="SW93" s="24"/>
      <c r="SX93" s="24"/>
      <c r="SY93" s="24"/>
      <c r="SZ93" s="24"/>
      <c r="TA93" s="24"/>
      <c r="TB93" s="24"/>
      <c r="TC93" s="24"/>
      <c r="TD93" s="24"/>
      <c r="TE93" s="24"/>
      <c r="TF93" s="24"/>
      <c r="TG93" s="24"/>
      <c r="TH93" s="24"/>
      <c r="TI93" s="24"/>
      <c r="TJ93" s="24"/>
      <c r="TK93" s="24"/>
      <c r="TL93" s="24"/>
      <c r="TM93" s="24"/>
      <c r="TN93" s="24"/>
      <c r="TO93" s="24"/>
      <c r="TP93" s="24"/>
      <c r="TQ93" s="24"/>
      <c r="TR93" s="24"/>
      <c r="TS93" s="24"/>
      <c r="TT93" s="24"/>
      <c r="TU93" s="24"/>
      <c r="TV93" s="24"/>
      <c r="TW93" s="24"/>
      <c r="TX93" s="24"/>
    </row>
    <row r="94" spans="1:544" s="24" customFormat="1" x14ac:dyDescent="0.2">
      <c r="A94" s="35" t="s">
        <v>169</v>
      </c>
      <c r="B94" s="46" t="s">
        <v>177</v>
      </c>
      <c r="C94" s="60" t="s">
        <v>178</v>
      </c>
      <c r="D94" s="48">
        <v>3046873</v>
      </c>
      <c r="E94" s="48">
        <v>3046873</v>
      </c>
      <c r="F94" s="48">
        <v>3046873</v>
      </c>
      <c r="G94" s="48">
        <v>3046873</v>
      </c>
      <c r="H94" s="48">
        <v>3046873</v>
      </c>
      <c r="I94" s="48">
        <v>3046873</v>
      </c>
      <c r="J94" s="48">
        <v>3046873</v>
      </c>
      <c r="K94" s="48">
        <v>3046873</v>
      </c>
      <c r="L94" s="48">
        <v>3046873</v>
      </c>
      <c r="M94" s="48">
        <v>3046873</v>
      </c>
      <c r="N94" s="48">
        <v>3046873</v>
      </c>
      <c r="O94" s="48">
        <v>3046868</v>
      </c>
      <c r="P94" s="48">
        <f t="shared" si="28"/>
        <v>36562471</v>
      </c>
    </row>
    <row r="95" spans="1:544" s="24" customFormat="1" x14ac:dyDescent="0.2">
      <c r="A95" s="35" t="s">
        <v>172</v>
      </c>
      <c r="B95" s="46" t="s">
        <v>179</v>
      </c>
      <c r="C95" s="60" t="s">
        <v>180</v>
      </c>
      <c r="D95" s="48">
        <v>513629</v>
      </c>
      <c r="E95" s="48">
        <v>513629</v>
      </c>
      <c r="F95" s="48">
        <v>513629</v>
      </c>
      <c r="G95" s="48">
        <v>513629</v>
      </c>
      <c r="H95" s="48">
        <v>513629</v>
      </c>
      <c r="I95" s="48">
        <v>513629</v>
      </c>
      <c r="J95" s="48">
        <v>513629</v>
      </c>
      <c r="K95" s="48">
        <v>513629</v>
      </c>
      <c r="L95" s="48">
        <v>513629</v>
      </c>
      <c r="M95" s="48">
        <v>513629</v>
      </c>
      <c r="N95" s="48">
        <v>513629</v>
      </c>
      <c r="O95" s="48">
        <v>513632</v>
      </c>
      <c r="P95" s="48">
        <f t="shared" si="28"/>
        <v>6163551</v>
      </c>
    </row>
    <row r="96" spans="1:544" s="20" customFormat="1" x14ac:dyDescent="0.2">
      <c r="A96" s="34"/>
      <c r="B96" s="43"/>
      <c r="C96" s="61" t="s">
        <v>181</v>
      </c>
      <c r="D96" s="27">
        <f t="shared" ref="D96:O96" si="35">SUM(D97:D98)</f>
        <v>34897117</v>
      </c>
      <c r="E96" s="27">
        <f t="shared" si="35"/>
        <v>23855325</v>
      </c>
      <c r="F96" s="27">
        <f t="shared" si="35"/>
        <v>23152770</v>
      </c>
      <c r="G96" s="27">
        <f t="shared" si="35"/>
        <v>22729214</v>
      </c>
      <c r="H96" s="27">
        <f t="shared" si="35"/>
        <v>23828241</v>
      </c>
      <c r="I96" s="27">
        <f t="shared" si="35"/>
        <v>22672624</v>
      </c>
      <c r="J96" s="27">
        <f t="shared" si="35"/>
        <v>23635589</v>
      </c>
      <c r="K96" s="27">
        <f t="shared" si="35"/>
        <v>22861758</v>
      </c>
      <c r="L96" s="27">
        <f t="shared" si="35"/>
        <v>24770071</v>
      </c>
      <c r="M96" s="27">
        <f t="shared" si="35"/>
        <v>23314235</v>
      </c>
      <c r="N96" s="27">
        <f t="shared" si="35"/>
        <v>34229330</v>
      </c>
      <c r="O96" s="27">
        <f t="shared" si="35"/>
        <v>30439398</v>
      </c>
      <c r="P96" s="27">
        <f t="shared" si="28"/>
        <v>310385672</v>
      </c>
    </row>
    <row r="97" spans="1:544" s="24" customFormat="1" x14ac:dyDescent="0.2">
      <c r="A97" s="35" t="s">
        <v>182</v>
      </c>
      <c r="B97" s="46" t="s">
        <v>183</v>
      </c>
      <c r="C97" s="47" t="s">
        <v>184</v>
      </c>
      <c r="D97" s="48">
        <v>22631728</v>
      </c>
      <c r="E97" s="48">
        <v>16039856</v>
      </c>
      <c r="F97" s="48">
        <v>16039856</v>
      </c>
      <c r="G97" s="48">
        <v>16039856</v>
      </c>
      <c r="H97" s="48">
        <v>16039856</v>
      </c>
      <c r="I97" s="48">
        <v>16039856</v>
      </c>
      <c r="J97" s="48">
        <v>15276052</v>
      </c>
      <c r="K97" s="48">
        <v>15688439</v>
      </c>
      <c r="L97" s="48">
        <v>15702807</v>
      </c>
      <c r="M97" s="48">
        <v>16149767</v>
      </c>
      <c r="N97" s="48">
        <v>25066544</v>
      </c>
      <c r="O97" s="48">
        <v>25651947</v>
      </c>
      <c r="P97" s="48">
        <f t="shared" si="28"/>
        <v>216366564</v>
      </c>
    </row>
    <row r="98" spans="1:544" s="24" customFormat="1" x14ac:dyDescent="0.2">
      <c r="A98" s="35" t="s">
        <v>185</v>
      </c>
      <c r="B98" s="46" t="s">
        <v>186</v>
      </c>
      <c r="C98" s="47" t="s">
        <v>187</v>
      </c>
      <c r="D98" s="48">
        <v>12265389</v>
      </c>
      <c r="E98" s="48">
        <v>7815469</v>
      </c>
      <c r="F98" s="48">
        <v>7112914</v>
      </c>
      <c r="G98" s="48">
        <v>6689358</v>
      </c>
      <c r="H98" s="48">
        <v>7788385</v>
      </c>
      <c r="I98" s="48">
        <v>6632768</v>
      </c>
      <c r="J98" s="48">
        <v>8359537</v>
      </c>
      <c r="K98" s="48">
        <v>7173319</v>
      </c>
      <c r="L98" s="48">
        <v>9067264</v>
      </c>
      <c r="M98" s="48">
        <v>7164468</v>
      </c>
      <c r="N98" s="48">
        <v>9162786</v>
      </c>
      <c r="O98" s="48">
        <v>4787451</v>
      </c>
      <c r="P98" s="48">
        <f t="shared" si="28"/>
        <v>94019108</v>
      </c>
    </row>
    <row r="99" spans="1:544" s="22" customFormat="1" x14ac:dyDescent="0.2">
      <c r="A99" s="35" t="s">
        <v>188</v>
      </c>
      <c r="B99" s="46" t="s">
        <v>189</v>
      </c>
      <c r="C99" s="60" t="s">
        <v>190</v>
      </c>
      <c r="D99" s="27">
        <v>26170781</v>
      </c>
      <c r="E99" s="27">
        <v>26170781</v>
      </c>
      <c r="F99" s="27">
        <v>26170781</v>
      </c>
      <c r="G99" s="27">
        <v>26170781</v>
      </c>
      <c r="H99" s="27">
        <v>26170781</v>
      </c>
      <c r="I99" s="27">
        <v>26170781</v>
      </c>
      <c r="J99" s="27">
        <v>26170781</v>
      </c>
      <c r="K99" s="27">
        <v>26170781</v>
      </c>
      <c r="L99" s="27">
        <v>26170781</v>
      </c>
      <c r="M99" s="27">
        <v>26170773</v>
      </c>
      <c r="N99" s="27">
        <v>0</v>
      </c>
      <c r="O99" s="27">
        <v>-784153</v>
      </c>
      <c r="P99" s="27">
        <f t="shared" si="28"/>
        <v>260923649</v>
      </c>
    </row>
    <row r="100" spans="1:544" s="22" customFormat="1" x14ac:dyDescent="0.2">
      <c r="A100" s="35" t="s">
        <v>191</v>
      </c>
      <c r="B100" s="46" t="s">
        <v>192</v>
      </c>
      <c r="C100" s="60" t="s">
        <v>193</v>
      </c>
      <c r="D100" s="27">
        <v>124972443</v>
      </c>
      <c r="E100" s="27">
        <v>124972443</v>
      </c>
      <c r="F100" s="27">
        <v>124972443</v>
      </c>
      <c r="G100" s="27">
        <v>124972443</v>
      </c>
      <c r="H100" s="27">
        <v>124972443</v>
      </c>
      <c r="I100" s="27">
        <v>124972443</v>
      </c>
      <c r="J100" s="27">
        <v>124972443</v>
      </c>
      <c r="K100" s="27">
        <v>124972443</v>
      </c>
      <c r="L100" s="27">
        <v>124972443</v>
      </c>
      <c r="M100" s="27">
        <v>124972443</v>
      </c>
      <c r="N100" s="27">
        <v>124972443</v>
      </c>
      <c r="O100" s="27">
        <v>124972448</v>
      </c>
      <c r="P100" s="27">
        <f t="shared" si="28"/>
        <v>1499669321</v>
      </c>
    </row>
    <row r="101" spans="1:544" s="14" customFormat="1" ht="12.75" x14ac:dyDescent="0.2">
      <c r="A101" s="34"/>
      <c r="B101" s="43"/>
      <c r="C101" s="41" t="s">
        <v>194</v>
      </c>
      <c r="D101" s="58">
        <f t="shared" ref="D101:L101" si="36">SUM(D102+D118+D147+D164+D169+D174+D185+D187+D206+D197+D200)</f>
        <v>1884238</v>
      </c>
      <c r="E101" s="58">
        <f t="shared" si="36"/>
        <v>658957686</v>
      </c>
      <c r="F101" s="58">
        <f t="shared" si="36"/>
        <v>520742809</v>
      </c>
      <c r="G101" s="58">
        <f t="shared" si="36"/>
        <v>433812693</v>
      </c>
      <c r="H101" s="58">
        <f t="shared" si="36"/>
        <v>337629902</v>
      </c>
      <c r="I101" s="58">
        <f t="shared" si="36"/>
        <v>477703589</v>
      </c>
      <c r="J101" s="58">
        <f t="shared" si="36"/>
        <v>431319933</v>
      </c>
      <c r="K101" s="58">
        <f t="shared" si="36"/>
        <v>658884664</v>
      </c>
      <c r="L101" s="58">
        <f t="shared" si="36"/>
        <v>595009701</v>
      </c>
      <c r="M101" s="58">
        <f>SUM(M102+M118+M147+M164+M169+M174+M185+M187+M206+M197+M200+M161)</f>
        <v>555993717</v>
      </c>
      <c r="N101" s="58">
        <f>SUM(N102+N118+N147+N164+N169+N174+N185+N187+N206+N197+N200+N161)</f>
        <v>596697257</v>
      </c>
      <c r="O101" s="58">
        <f>SUM(O102+O118+O147+O164+O169+O174+O185+O187+O206+O197+O200+O161)</f>
        <v>1203488167</v>
      </c>
      <c r="P101" s="58">
        <f t="shared" si="28"/>
        <v>6472124356</v>
      </c>
    </row>
    <row r="102" spans="1:544" s="22" customFormat="1" ht="12.75" x14ac:dyDescent="0.2">
      <c r="A102" s="35"/>
      <c r="B102" s="46"/>
      <c r="C102" s="62" t="s">
        <v>195</v>
      </c>
      <c r="D102" s="27">
        <f>SUM(D103:D117)</f>
        <v>1884238</v>
      </c>
      <c r="E102" s="27">
        <f t="shared" ref="E102:L102" si="37">SUM(E103:E117)</f>
        <v>0</v>
      </c>
      <c r="F102" s="27">
        <f t="shared" si="37"/>
        <v>0</v>
      </c>
      <c r="G102" s="27">
        <f t="shared" si="37"/>
        <v>0</v>
      </c>
      <c r="H102" s="27">
        <f t="shared" si="37"/>
        <v>0</v>
      </c>
      <c r="I102" s="27">
        <f t="shared" si="37"/>
        <v>31871123</v>
      </c>
      <c r="J102" s="27">
        <f t="shared" si="37"/>
        <v>4178992</v>
      </c>
      <c r="K102" s="27">
        <f t="shared" si="37"/>
        <v>4658048</v>
      </c>
      <c r="L102" s="27">
        <f t="shared" si="37"/>
        <v>5002223</v>
      </c>
      <c r="M102" s="27">
        <f>SUM(M103:M117)</f>
        <v>4453064</v>
      </c>
      <c r="N102" s="27">
        <f t="shared" ref="N102" si="38">SUM(N103:N117)</f>
        <v>5766812</v>
      </c>
      <c r="O102" s="27">
        <f>SUM(O103:O117)</f>
        <v>5281940</v>
      </c>
      <c r="P102" s="27">
        <f t="shared" si="28"/>
        <v>63096440</v>
      </c>
    </row>
    <row r="103" spans="1:544" s="79" customFormat="1" x14ac:dyDescent="0.2">
      <c r="A103" s="35" t="s">
        <v>196</v>
      </c>
      <c r="B103" s="46" t="s">
        <v>197</v>
      </c>
      <c r="C103" s="61" t="s">
        <v>198</v>
      </c>
      <c r="D103" s="48">
        <v>519363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27">
        <f t="shared" si="28"/>
        <v>519363</v>
      </c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  <c r="JU103" s="22"/>
      <c r="JV103" s="22"/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22"/>
      <c r="KR103" s="22"/>
      <c r="KS103" s="22"/>
      <c r="KT103" s="22"/>
      <c r="KU103" s="22"/>
      <c r="KV103" s="22"/>
      <c r="KW103" s="22"/>
      <c r="KX103" s="22"/>
      <c r="KY103" s="22"/>
      <c r="KZ103" s="22"/>
      <c r="LA103" s="22"/>
      <c r="LB103" s="22"/>
      <c r="LC103" s="22"/>
      <c r="LD103" s="22"/>
      <c r="LE103" s="22"/>
      <c r="LF103" s="22"/>
      <c r="LG103" s="22"/>
      <c r="LH103" s="22"/>
      <c r="LI103" s="22"/>
      <c r="LJ103" s="22"/>
      <c r="LK103" s="22"/>
      <c r="LL103" s="22"/>
      <c r="LM103" s="22"/>
      <c r="LN103" s="22"/>
      <c r="LO103" s="22"/>
      <c r="LP103" s="22"/>
      <c r="LQ103" s="22"/>
      <c r="LR103" s="22"/>
      <c r="LS103" s="22"/>
      <c r="LT103" s="22"/>
      <c r="LU103" s="22"/>
      <c r="LV103" s="22"/>
      <c r="LW103" s="22"/>
      <c r="LX103" s="22"/>
      <c r="LY103" s="22"/>
      <c r="LZ103" s="22"/>
      <c r="MA103" s="22"/>
      <c r="MB103" s="22"/>
      <c r="MC103" s="22"/>
      <c r="MD103" s="22"/>
      <c r="ME103" s="22"/>
      <c r="MF103" s="22"/>
      <c r="MG103" s="22"/>
      <c r="MH103" s="22"/>
      <c r="MI103" s="22"/>
      <c r="MJ103" s="22"/>
      <c r="MK103" s="22"/>
      <c r="ML103" s="22"/>
      <c r="MM103" s="22"/>
      <c r="MN103" s="22"/>
      <c r="MO103" s="22"/>
      <c r="MP103" s="22"/>
      <c r="MQ103" s="22"/>
      <c r="MR103" s="22"/>
      <c r="MS103" s="22"/>
      <c r="MT103" s="22"/>
      <c r="MU103" s="22"/>
      <c r="MV103" s="22"/>
      <c r="MW103" s="22"/>
      <c r="MX103" s="22"/>
      <c r="MY103" s="22"/>
      <c r="MZ103" s="22"/>
      <c r="NA103" s="22"/>
      <c r="NB103" s="22"/>
      <c r="NC103" s="22"/>
      <c r="ND103" s="22"/>
      <c r="NE103" s="22"/>
      <c r="NF103" s="22"/>
      <c r="NG103" s="22"/>
      <c r="NH103" s="22"/>
      <c r="NI103" s="22"/>
      <c r="NJ103" s="22"/>
      <c r="NK103" s="22"/>
      <c r="NL103" s="22"/>
      <c r="NM103" s="22"/>
      <c r="NN103" s="22"/>
      <c r="NO103" s="22"/>
      <c r="NP103" s="22"/>
      <c r="NQ103" s="22"/>
      <c r="NR103" s="22"/>
      <c r="NS103" s="22"/>
      <c r="NT103" s="22"/>
      <c r="NU103" s="22"/>
      <c r="NV103" s="22"/>
      <c r="NW103" s="22"/>
      <c r="NX103" s="22"/>
      <c r="NY103" s="22"/>
      <c r="NZ103" s="22"/>
      <c r="OA103" s="22"/>
      <c r="OB103" s="22"/>
      <c r="OC103" s="22"/>
      <c r="OD103" s="22"/>
      <c r="OE103" s="22"/>
      <c r="OF103" s="22"/>
      <c r="OG103" s="22"/>
      <c r="OH103" s="22"/>
      <c r="OI103" s="22"/>
      <c r="OJ103" s="22"/>
      <c r="OK103" s="22"/>
      <c r="OL103" s="22"/>
      <c r="OM103" s="22"/>
      <c r="ON103" s="22"/>
      <c r="OO103" s="22"/>
      <c r="OP103" s="22"/>
      <c r="OQ103" s="22"/>
      <c r="OR103" s="22"/>
      <c r="OS103" s="22"/>
      <c r="OT103" s="22"/>
      <c r="OU103" s="22"/>
      <c r="OV103" s="22"/>
      <c r="OW103" s="22"/>
      <c r="OX103" s="22"/>
      <c r="OY103" s="22"/>
      <c r="OZ103" s="22"/>
      <c r="PA103" s="22"/>
      <c r="PB103" s="22"/>
      <c r="PC103" s="22"/>
      <c r="PD103" s="22"/>
      <c r="PE103" s="22"/>
      <c r="PF103" s="22"/>
      <c r="PG103" s="22"/>
      <c r="PH103" s="22"/>
      <c r="PI103" s="22"/>
      <c r="PJ103" s="22"/>
      <c r="PK103" s="22"/>
      <c r="PL103" s="22"/>
      <c r="PM103" s="22"/>
      <c r="PN103" s="22"/>
      <c r="PO103" s="22"/>
      <c r="PP103" s="22"/>
      <c r="PQ103" s="22"/>
      <c r="PR103" s="22"/>
      <c r="PS103" s="22"/>
      <c r="PT103" s="22"/>
      <c r="PU103" s="22"/>
      <c r="PV103" s="22"/>
      <c r="PW103" s="22"/>
      <c r="PX103" s="22"/>
      <c r="PY103" s="22"/>
      <c r="PZ103" s="22"/>
      <c r="QA103" s="22"/>
      <c r="QB103" s="22"/>
      <c r="QC103" s="22"/>
      <c r="QD103" s="22"/>
      <c r="QE103" s="22"/>
      <c r="QF103" s="22"/>
      <c r="QG103" s="22"/>
      <c r="QH103" s="22"/>
      <c r="QI103" s="22"/>
      <c r="QJ103" s="22"/>
      <c r="QK103" s="22"/>
      <c r="QL103" s="22"/>
      <c r="QM103" s="22"/>
      <c r="QN103" s="22"/>
      <c r="QO103" s="22"/>
      <c r="QP103" s="22"/>
      <c r="QQ103" s="22"/>
      <c r="QR103" s="22"/>
      <c r="QS103" s="22"/>
      <c r="QT103" s="22"/>
      <c r="QU103" s="22"/>
      <c r="QV103" s="22"/>
      <c r="QW103" s="22"/>
      <c r="QX103" s="22"/>
      <c r="QY103" s="22"/>
      <c r="QZ103" s="22"/>
      <c r="RA103" s="22"/>
      <c r="RB103" s="22"/>
      <c r="RC103" s="22"/>
      <c r="RD103" s="22"/>
      <c r="RE103" s="22"/>
      <c r="RF103" s="22"/>
      <c r="RG103" s="22"/>
      <c r="RH103" s="22"/>
      <c r="RI103" s="22"/>
      <c r="RJ103" s="22"/>
      <c r="RK103" s="22"/>
      <c r="RL103" s="22"/>
      <c r="RM103" s="22"/>
      <c r="RN103" s="22"/>
      <c r="RO103" s="22"/>
      <c r="RP103" s="22"/>
      <c r="RQ103" s="22"/>
      <c r="RR103" s="22"/>
      <c r="RS103" s="22"/>
      <c r="RT103" s="22"/>
      <c r="RU103" s="22"/>
      <c r="RV103" s="22"/>
      <c r="RW103" s="22"/>
      <c r="RX103" s="22"/>
      <c r="RY103" s="22"/>
      <c r="RZ103" s="22"/>
      <c r="SA103" s="22"/>
      <c r="SB103" s="22"/>
      <c r="SC103" s="22"/>
      <c r="SD103" s="22"/>
      <c r="SE103" s="22"/>
      <c r="SF103" s="22"/>
      <c r="SG103" s="22"/>
      <c r="SH103" s="22"/>
      <c r="SI103" s="22"/>
      <c r="SJ103" s="22"/>
      <c r="SK103" s="22"/>
      <c r="SL103" s="22"/>
      <c r="SM103" s="22"/>
      <c r="SN103" s="22"/>
      <c r="SO103" s="22"/>
      <c r="SP103" s="22"/>
      <c r="SQ103" s="22"/>
      <c r="SR103" s="22"/>
      <c r="SS103" s="22"/>
      <c r="ST103" s="22"/>
      <c r="SU103" s="22"/>
      <c r="SV103" s="22"/>
      <c r="SW103" s="22"/>
      <c r="SX103" s="22"/>
      <c r="SY103" s="22"/>
      <c r="SZ103" s="22"/>
      <c r="TA103" s="22"/>
      <c r="TB103" s="22"/>
      <c r="TC103" s="22"/>
      <c r="TD103" s="22"/>
      <c r="TE103" s="22"/>
      <c r="TF103" s="22"/>
      <c r="TG103" s="22"/>
      <c r="TH103" s="22"/>
      <c r="TI103" s="22"/>
      <c r="TJ103" s="22"/>
      <c r="TK103" s="22"/>
      <c r="TL103" s="22"/>
      <c r="TM103" s="22"/>
      <c r="TN103" s="22"/>
      <c r="TO103" s="22"/>
      <c r="TP103" s="22"/>
      <c r="TQ103" s="22"/>
      <c r="TR103" s="22"/>
      <c r="TS103" s="22"/>
      <c r="TT103" s="22"/>
      <c r="TU103" s="22"/>
      <c r="TV103" s="22"/>
      <c r="TW103" s="22"/>
      <c r="TX103" s="22"/>
    </row>
    <row r="104" spans="1:544" s="79" customFormat="1" x14ac:dyDescent="0.2">
      <c r="A104" s="35" t="s">
        <v>199</v>
      </c>
      <c r="B104" s="46" t="s">
        <v>200</v>
      </c>
      <c r="C104" s="61" t="s">
        <v>201</v>
      </c>
      <c r="D104" s="48">
        <v>111012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27">
        <f t="shared" si="28"/>
        <v>111012</v>
      </c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  <c r="IW104" s="22"/>
      <c r="IX104" s="22"/>
      <c r="IY104" s="22"/>
      <c r="IZ104" s="22"/>
      <c r="JA104" s="22"/>
      <c r="JB104" s="22"/>
      <c r="JC104" s="22"/>
      <c r="JD104" s="22"/>
      <c r="JE104" s="22"/>
      <c r="JF104" s="22"/>
      <c r="JG104" s="22"/>
      <c r="JH104" s="22"/>
      <c r="JI104" s="22"/>
      <c r="JJ104" s="22"/>
      <c r="JK104" s="22"/>
      <c r="JL104" s="22"/>
      <c r="JM104" s="22"/>
      <c r="JN104" s="22"/>
      <c r="JO104" s="22"/>
      <c r="JP104" s="22"/>
      <c r="JQ104" s="22"/>
      <c r="JR104" s="22"/>
      <c r="JS104" s="22"/>
      <c r="JT104" s="22"/>
      <c r="JU104" s="22"/>
      <c r="JV104" s="22"/>
      <c r="JW104" s="22"/>
      <c r="JX104" s="22"/>
      <c r="JY104" s="22"/>
      <c r="JZ104" s="22"/>
      <c r="KA104" s="22"/>
      <c r="KB104" s="22"/>
      <c r="KC104" s="22"/>
      <c r="KD104" s="22"/>
      <c r="KE104" s="22"/>
      <c r="KF104" s="22"/>
      <c r="KG104" s="22"/>
      <c r="KH104" s="22"/>
      <c r="KI104" s="22"/>
      <c r="KJ104" s="22"/>
      <c r="KK104" s="22"/>
      <c r="KL104" s="22"/>
      <c r="KM104" s="22"/>
      <c r="KN104" s="22"/>
      <c r="KO104" s="22"/>
      <c r="KP104" s="22"/>
      <c r="KQ104" s="22"/>
      <c r="KR104" s="22"/>
      <c r="KS104" s="22"/>
      <c r="KT104" s="22"/>
      <c r="KU104" s="22"/>
      <c r="KV104" s="22"/>
      <c r="KW104" s="22"/>
      <c r="KX104" s="22"/>
      <c r="KY104" s="22"/>
      <c r="KZ104" s="22"/>
      <c r="LA104" s="22"/>
      <c r="LB104" s="22"/>
      <c r="LC104" s="22"/>
      <c r="LD104" s="22"/>
      <c r="LE104" s="22"/>
      <c r="LF104" s="22"/>
      <c r="LG104" s="22"/>
      <c r="LH104" s="22"/>
      <c r="LI104" s="22"/>
      <c r="LJ104" s="22"/>
      <c r="LK104" s="22"/>
      <c r="LL104" s="22"/>
      <c r="LM104" s="22"/>
      <c r="LN104" s="22"/>
      <c r="LO104" s="22"/>
      <c r="LP104" s="22"/>
      <c r="LQ104" s="22"/>
      <c r="LR104" s="22"/>
      <c r="LS104" s="22"/>
      <c r="LT104" s="22"/>
      <c r="LU104" s="22"/>
      <c r="LV104" s="22"/>
      <c r="LW104" s="22"/>
      <c r="LX104" s="22"/>
      <c r="LY104" s="22"/>
      <c r="LZ104" s="22"/>
      <c r="MA104" s="22"/>
      <c r="MB104" s="22"/>
      <c r="MC104" s="22"/>
      <c r="MD104" s="22"/>
      <c r="ME104" s="22"/>
      <c r="MF104" s="22"/>
      <c r="MG104" s="22"/>
      <c r="MH104" s="22"/>
      <c r="MI104" s="22"/>
      <c r="MJ104" s="22"/>
      <c r="MK104" s="22"/>
      <c r="ML104" s="22"/>
      <c r="MM104" s="22"/>
      <c r="MN104" s="22"/>
      <c r="MO104" s="22"/>
      <c r="MP104" s="22"/>
      <c r="MQ104" s="22"/>
      <c r="MR104" s="22"/>
      <c r="MS104" s="22"/>
      <c r="MT104" s="22"/>
      <c r="MU104" s="22"/>
      <c r="MV104" s="22"/>
      <c r="MW104" s="22"/>
      <c r="MX104" s="22"/>
      <c r="MY104" s="22"/>
      <c r="MZ104" s="22"/>
      <c r="NA104" s="22"/>
      <c r="NB104" s="22"/>
      <c r="NC104" s="22"/>
      <c r="ND104" s="22"/>
      <c r="NE104" s="22"/>
      <c r="NF104" s="22"/>
      <c r="NG104" s="22"/>
      <c r="NH104" s="22"/>
      <c r="NI104" s="22"/>
      <c r="NJ104" s="22"/>
      <c r="NK104" s="22"/>
      <c r="NL104" s="22"/>
      <c r="NM104" s="22"/>
      <c r="NN104" s="22"/>
      <c r="NO104" s="22"/>
      <c r="NP104" s="22"/>
      <c r="NQ104" s="22"/>
      <c r="NR104" s="22"/>
      <c r="NS104" s="22"/>
      <c r="NT104" s="22"/>
      <c r="NU104" s="22"/>
      <c r="NV104" s="22"/>
      <c r="NW104" s="22"/>
      <c r="NX104" s="22"/>
      <c r="NY104" s="22"/>
      <c r="NZ104" s="22"/>
      <c r="OA104" s="22"/>
      <c r="OB104" s="22"/>
      <c r="OC104" s="22"/>
      <c r="OD104" s="22"/>
      <c r="OE104" s="22"/>
      <c r="OF104" s="22"/>
      <c r="OG104" s="22"/>
      <c r="OH104" s="22"/>
      <c r="OI104" s="22"/>
      <c r="OJ104" s="22"/>
      <c r="OK104" s="22"/>
      <c r="OL104" s="22"/>
      <c r="OM104" s="22"/>
      <c r="ON104" s="22"/>
      <c r="OO104" s="22"/>
      <c r="OP104" s="22"/>
      <c r="OQ104" s="22"/>
      <c r="OR104" s="22"/>
      <c r="OS104" s="22"/>
      <c r="OT104" s="22"/>
      <c r="OU104" s="22"/>
      <c r="OV104" s="22"/>
      <c r="OW104" s="22"/>
      <c r="OX104" s="22"/>
      <c r="OY104" s="22"/>
      <c r="OZ104" s="22"/>
      <c r="PA104" s="22"/>
      <c r="PB104" s="22"/>
      <c r="PC104" s="22"/>
      <c r="PD104" s="22"/>
      <c r="PE104" s="22"/>
      <c r="PF104" s="22"/>
      <c r="PG104" s="22"/>
      <c r="PH104" s="22"/>
      <c r="PI104" s="22"/>
      <c r="PJ104" s="22"/>
      <c r="PK104" s="22"/>
      <c r="PL104" s="22"/>
      <c r="PM104" s="22"/>
      <c r="PN104" s="22"/>
      <c r="PO104" s="22"/>
      <c r="PP104" s="22"/>
      <c r="PQ104" s="22"/>
      <c r="PR104" s="22"/>
      <c r="PS104" s="22"/>
      <c r="PT104" s="22"/>
      <c r="PU104" s="22"/>
      <c r="PV104" s="22"/>
      <c r="PW104" s="22"/>
      <c r="PX104" s="22"/>
      <c r="PY104" s="22"/>
      <c r="PZ104" s="22"/>
      <c r="QA104" s="22"/>
      <c r="QB104" s="22"/>
      <c r="QC104" s="22"/>
      <c r="QD104" s="22"/>
      <c r="QE104" s="22"/>
      <c r="QF104" s="22"/>
      <c r="QG104" s="22"/>
      <c r="QH104" s="22"/>
      <c r="QI104" s="22"/>
      <c r="QJ104" s="22"/>
      <c r="QK104" s="22"/>
      <c r="QL104" s="22"/>
      <c r="QM104" s="22"/>
      <c r="QN104" s="22"/>
      <c r="QO104" s="22"/>
      <c r="QP104" s="22"/>
      <c r="QQ104" s="22"/>
      <c r="QR104" s="22"/>
      <c r="QS104" s="22"/>
      <c r="QT104" s="22"/>
      <c r="QU104" s="22"/>
      <c r="QV104" s="22"/>
      <c r="QW104" s="22"/>
      <c r="QX104" s="22"/>
      <c r="QY104" s="22"/>
      <c r="QZ104" s="22"/>
      <c r="RA104" s="22"/>
      <c r="RB104" s="22"/>
      <c r="RC104" s="22"/>
      <c r="RD104" s="22"/>
      <c r="RE104" s="22"/>
      <c r="RF104" s="22"/>
      <c r="RG104" s="22"/>
      <c r="RH104" s="22"/>
      <c r="RI104" s="22"/>
      <c r="RJ104" s="22"/>
      <c r="RK104" s="22"/>
      <c r="RL104" s="22"/>
      <c r="RM104" s="22"/>
      <c r="RN104" s="22"/>
      <c r="RO104" s="22"/>
      <c r="RP104" s="22"/>
      <c r="RQ104" s="22"/>
      <c r="RR104" s="22"/>
      <c r="RS104" s="22"/>
      <c r="RT104" s="22"/>
      <c r="RU104" s="22"/>
      <c r="RV104" s="22"/>
      <c r="RW104" s="22"/>
      <c r="RX104" s="22"/>
      <c r="RY104" s="22"/>
      <c r="RZ104" s="22"/>
      <c r="SA104" s="22"/>
      <c r="SB104" s="22"/>
      <c r="SC104" s="22"/>
      <c r="SD104" s="22"/>
      <c r="SE104" s="22"/>
      <c r="SF104" s="22"/>
      <c r="SG104" s="22"/>
      <c r="SH104" s="22"/>
      <c r="SI104" s="22"/>
      <c r="SJ104" s="22"/>
      <c r="SK104" s="22"/>
      <c r="SL104" s="22"/>
      <c r="SM104" s="22"/>
      <c r="SN104" s="22"/>
      <c r="SO104" s="22"/>
      <c r="SP104" s="22"/>
      <c r="SQ104" s="22"/>
      <c r="SR104" s="22"/>
      <c r="SS104" s="22"/>
      <c r="ST104" s="22"/>
      <c r="SU104" s="22"/>
      <c r="SV104" s="22"/>
      <c r="SW104" s="22"/>
      <c r="SX104" s="22"/>
      <c r="SY104" s="22"/>
      <c r="SZ104" s="22"/>
      <c r="TA104" s="22"/>
      <c r="TB104" s="22"/>
      <c r="TC104" s="22"/>
      <c r="TD104" s="22"/>
      <c r="TE104" s="22"/>
      <c r="TF104" s="22"/>
      <c r="TG104" s="22"/>
      <c r="TH104" s="22"/>
      <c r="TI104" s="22"/>
      <c r="TJ104" s="22"/>
      <c r="TK104" s="22"/>
      <c r="TL104" s="22"/>
      <c r="TM104" s="22"/>
      <c r="TN104" s="22"/>
      <c r="TO104" s="22"/>
      <c r="TP104" s="22"/>
      <c r="TQ104" s="22"/>
      <c r="TR104" s="22"/>
      <c r="TS104" s="22"/>
      <c r="TT104" s="22"/>
      <c r="TU104" s="22"/>
      <c r="TV104" s="22"/>
      <c r="TW104" s="22"/>
      <c r="TX104" s="22"/>
    </row>
    <row r="105" spans="1:544" s="79" customFormat="1" x14ac:dyDescent="0.2">
      <c r="A105" s="35" t="s">
        <v>202</v>
      </c>
      <c r="B105" s="46" t="s">
        <v>203</v>
      </c>
      <c r="C105" s="61" t="s">
        <v>204</v>
      </c>
      <c r="D105" s="48">
        <v>190741</v>
      </c>
      <c r="E105" s="48">
        <v>0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27">
        <f t="shared" si="28"/>
        <v>190741</v>
      </c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  <c r="IW105" s="22"/>
      <c r="IX105" s="22"/>
      <c r="IY105" s="22"/>
      <c r="IZ105" s="22"/>
      <c r="JA105" s="22"/>
      <c r="JB105" s="22"/>
      <c r="JC105" s="22"/>
      <c r="JD105" s="22"/>
      <c r="JE105" s="22"/>
      <c r="JF105" s="22"/>
      <c r="JG105" s="22"/>
      <c r="JH105" s="22"/>
      <c r="JI105" s="22"/>
      <c r="JJ105" s="22"/>
      <c r="JK105" s="22"/>
      <c r="JL105" s="22"/>
      <c r="JM105" s="22"/>
      <c r="JN105" s="22"/>
      <c r="JO105" s="22"/>
      <c r="JP105" s="22"/>
      <c r="JQ105" s="22"/>
      <c r="JR105" s="22"/>
      <c r="JS105" s="22"/>
      <c r="JT105" s="22"/>
      <c r="JU105" s="22"/>
      <c r="JV105" s="22"/>
      <c r="JW105" s="22"/>
      <c r="JX105" s="22"/>
      <c r="JY105" s="22"/>
      <c r="JZ105" s="22"/>
      <c r="KA105" s="22"/>
      <c r="KB105" s="22"/>
      <c r="KC105" s="22"/>
      <c r="KD105" s="22"/>
      <c r="KE105" s="22"/>
      <c r="KF105" s="22"/>
      <c r="KG105" s="22"/>
      <c r="KH105" s="22"/>
      <c r="KI105" s="22"/>
      <c r="KJ105" s="22"/>
      <c r="KK105" s="22"/>
      <c r="KL105" s="22"/>
      <c r="KM105" s="22"/>
      <c r="KN105" s="22"/>
      <c r="KO105" s="22"/>
      <c r="KP105" s="22"/>
      <c r="KQ105" s="22"/>
      <c r="KR105" s="22"/>
      <c r="KS105" s="22"/>
      <c r="KT105" s="22"/>
      <c r="KU105" s="22"/>
      <c r="KV105" s="22"/>
      <c r="KW105" s="22"/>
      <c r="KX105" s="22"/>
      <c r="KY105" s="22"/>
      <c r="KZ105" s="22"/>
      <c r="LA105" s="22"/>
      <c r="LB105" s="22"/>
      <c r="LC105" s="22"/>
      <c r="LD105" s="22"/>
      <c r="LE105" s="22"/>
      <c r="LF105" s="22"/>
      <c r="LG105" s="22"/>
      <c r="LH105" s="22"/>
      <c r="LI105" s="22"/>
      <c r="LJ105" s="22"/>
      <c r="LK105" s="22"/>
      <c r="LL105" s="22"/>
      <c r="LM105" s="22"/>
      <c r="LN105" s="22"/>
      <c r="LO105" s="22"/>
      <c r="LP105" s="22"/>
      <c r="LQ105" s="22"/>
      <c r="LR105" s="22"/>
      <c r="LS105" s="22"/>
      <c r="LT105" s="22"/>
      <c r="LU105" s="22"/>
      <c r="LV105" s="22"/>
      <c r="LW105" s="22"/>
      <c r="LX105" s="22"/>
      <c r="LY105" s="22"/>
      <c r="LZ105" s="22"/>
      <c r="MA105" s="22"/>
      <c r="MB105" s="22"/>
      <c r="MC105" s="22"/>
      <c r="MD105" s="22"/>
      <c r="ME105" s="22"/>
      <c r="MF105" s="22"/>
      <c r="MG105" s="22"/>
      <c r="MH105" s="22"/>
      <c r="MI105" s="22"/>
      <c r="MJ105" s="22"/>
      <c r="MK105" s="22"/>
      <c r="ML105" s="22"/>
      <c r="MM105" s="22"/>
      <c r="MN105" s="22"/>
      <c r="MO105" s="22"/>
      <c r="MP105" s="22"/>
      <c r="MQ105" s="22"/>
      <c r="MR105" s="22"/>
      <c r="MS105" s="22"/>
      <c r="MT105" s="22"/>
      <c r="MU105" s="22"/>
      <c r="MV105" s="22"/>
      <c r="MW105" s="22"/>
      <c r="MX105" s="22"/>
      <c r="MY105" s="22"/>
      <c r="MZ105" s="22"/>
      <c r="NA105" s="22"/>
      <c r="NB105" s="22"/>
      <c r="NC105" s="22"/>
      <c r="ND105" s="22"/>
      <c r="NE105" s="22"/>
      <c r="NF105" s="22"/>
      <c r="NG105" s="22"/>
      <c r="NH105" s="22"/>
      <c r="NI105" s="22"/>
      <c r="NJ105" s="22"/>
      <c r="NK105" s="22"/>
      <c r="NL105" s="22"/>
      <c r="NM105" s="22"/>
      <c r="NN105" s="22"/>
      <c r="NO105" s="22"/>
      <c r="NP105" s="22"/>
      <c r="NQ105" s="22"/>
      <c r="NR105" s="22"/>
      <c r="NS105" s="22"/>
      <c r="NT105" s="22"/>
      <c r="NU105" s="22"/>
      <c r="NV105" s="22"/>
      <c r="NW105" s="22"/>
      <c r="NX105" s="22"/>
      <c r="NY105" s="22"/>
      <c r="NZ105" s="22"/>
      <c r="OA105" s="22"/>
      <c r="OB105" s="22"/>
      <c r="OC105" s="22"/>
      <c r="OD105" s="22"/>
      <c r="OE105" s="22"/>
      <c r="OF105" s="22"/>
      <c r="OG105" s="22"/>
      <c r="OH105" s="22"/>
      <c r="OI105" s="22"/>
      <c r="OJ105" s="22"/>
      <c r="OK105" s="22"/>
      <c r="OL105" s="22"/>
      <c r="OM105" s="22"/>
      <c r="ON105" s="22"/>
      <c r="OO105" s="22"/>
      <c r="OP105" s="22"/>
      <c r="OQ105" s="22"/>
      <c r="OR105" s="22"/>
      <c r="OS105" s="22"/>
      <c r="OT105" s="22"/>
      <c r="OU105" s="22"/>
      <c r="OV105" s="22"/>
      <c r="OW105" s="22"/>
      <c r="OX105" s="22"/>
      <c r="OY105" s="22"/>
      <c r="OZ105" s="22"/>
      <c r="PA105" s="22"/>
      <c r="PB105" s="22"/>
      <c r="PC105" s="22"/>
      <c r="PD105" s="22"/>
      <c r="PE105" s="22"/>
      <c r="PF105" s="22"/>
      <c r="PG105" s="22"/>
      <c r="PH105" s="22"/>
      <c r="PI105" s="22"/>
      <c r="PJ105" s="22"/>
      <c r="PK105" s="22"/>
      <c r="PL105" s="22"/>
      <c r="PM105" s="22"/>
      <c r="PN105" s="22"/>
      <c r="PO105" s="22"/>
      <c r="PP105" s="22"/>
      <c r="PQ105" s="22"/>
      <c r="PR105" s="22"/>
      <c r="PS105" s="22"/>
      <c r="PT105" s="22"/>
      <c r="PU105" s="22"/>
      <c r="PV105" s="22"/>
      <c r="PW105" s="22"/>
      <c r="PX105" s="22"/>
      <c r="PY105" s="22"/>
      <c r="PZ105" s="22"/>
      <c r="QA105" s="22"/>
      <c r="QB105" s="22"/>
      <c r="QC105" s="22"/>
      <c r="QD105" s="22"/>
      <c r="QE105" s="22"/>
      <c r="QF105" s="22"/>
      <c r="QG105" s="22"/>
      <c r="QH105" s="22"/>
      <c r="QI105" s="22"/>
      <c r="QJ105" s="22"/>
      <c r="QK105" s="22"/>
      <c r="QL105" s="22"/>
      <c r="QM105" s="22"/>
      <c r="QN105" s="22"/>
      <c r="QO105" s="22"/>
      <c r="QP105" s="22"/>
      <c r="QQ105" s="22"/>
      <c r="QR105" s="22"/>
      <c r="QS105" s="22"/>
      <c r="QT105" s="22"/>
      <c r="QU105" s="22"/>
      <c r="QV105" s="22"/>
      <c r="QW105" s="22"/>
      <c r="QX105" s="22"/>
      <c r="QY105" s="22"/>
      <c r="QZ105" s="22"/>
      <c r="RA105" s="22"/>
      <c r="RB105" s="22"/>
      <c r="RC105" s="22"/>
      <c r="RD105" s="22"/>
      <c r="RE105" s="22"/>
      <c r="RF105" s="22"/>
      <c r="RG105" s="22"/>
      <c r="RH105" s="22"/>
      <c r="RI105" s="22"/>
      <c r="RJ105" s="22"/>
      <c r="RK105" s="22"/>
      <c r="RL105" s="22"/>
      <c r="RM105" s="22"/>
      <c r="RN105" s="22"/>
      <c r="RO105" s="22"/>
      <c r="RP105" s="22"/>
      <c r="RQ105" s="22"/>
      <c r="RR105" s="22"/>
      <c r="RS105" s="22"/>
      <c r="RT105" s="22"/>
      <c r="RU105" s="22"/>
      <c r="RV105" s="22"/>
      <c r="RW105" s="22"/>
      <c r="RX105" s="22"/>
      <c r="RY105" s="22"/>
      <c r="RZ105" s="22"/>
      <c r="SA105" s="22"/>
      <c r="SB105" s="22"/>
      <c r="SC105" s="22"/>
      <c r="SD105" s="22"/>
      <c r="SE105" s="22"/>
      <c r="SF105" s="22"/>
      <c r="SG105" s="22"/>
      <c r="SH105" s="22"/>
      <c r="SI105" s="22"/>
      <c r="SJ105" s="22"/>
      <c r="SK105" s="22"/>
      <c r="SL105" s="22"/>
      <c r="SM105" s="22"/>
      <c r="SN105" s="22"/>
      <c r="SO105" s="22"/>
      <c r="SP105" s="22"/>
      <c r="SQ105" s="22"/>
      <c r="SR105" s="22"/>
      <c r="SS105" s="22"/>
      <c r="ST105" s="22"/>
      <c r="SU105" s="22"/>
      <c r="SV105" s="22"/>
      <c r="SW105" s="22"/>
      <c r="SX105" s="22"/>
      <c r="SY105" s="22"/>
      <c r="SZ105" s="22"/>
      <c r="TA105" s="22"/>
      <c r="TB105" s="22"/>
      <c r="TC105" s="22"/>
      <c r="TD105" s="22"/>
      <c r="TE105" s="22"/>
      <c r="TF105" s="22"/>
      <c r="TG105" s="22"/>
      <c r="TH105" s="22"/>
      <c r="TI105" s="22"/>
      <c r="TJ105" s="22"/>
      <c r="TK105" s="22"/>
      <c r="TL105" s="22"/>
      <c r="TM105" s="22"/>
      <c r="TN105" s="22"/>
      <c r="TO105" s="22"/>
      <c r="TP105" s="22"/>
      <c r="TQ105" s="22"/>
      <c r="TR105" s="22"/>
      <c r="TS105" s="22"/>
      <c r="TT105" s="22"/>
      <c r="TU105" s="22"/>
      <c r="TV105" s="22"/>
      <c r="TW105" s="22"/>
      <c r="TX105" s="22"/>
    </row>
    <row r="106" spans="1:544" s="79" customFormat="1" x14ac:dyDescent="0.2">
      <c r="A106" s="35" t="s">
        <v>205</v>
      </c>
      <c r="B106" s="46" t="s">
        <v>206</v>
      </c>
      <c r="C106" s="61" t="s">
        <v>207</v>
      </c>
      <c r="D106" s="48">
        <v>311771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27">
        <f t="shared" si="28"/>
        <v>311771</v>
      </c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  <c r="IW106" s="22"/>
      <c r="IX106" s="22"/>
      <c r="IY106" s="22"/>
      <c r="IZ106" s="22"/>
      <c r="JA106" s="22"/>
      <c r="JB106" s="22"/>
      <c r="JC106" s="22"/>
      <c r="JD106" s="22"/>
      <c r="JE106" s="22"/>
      <c r="JF106" s="22"/>
      <c r="JG106" s="22"/>
      <c r="JH106" s="22"/>
      <c r="JI106" s="22"/>
      <c r="JJ106" s="22"/>
      <c r="JK106" s="22"/>
      <c r="JL106" s="22"/>
      <c r="JM106" s="22"/>
      <c r="JN106" s="22"/>
      <c r="JO106" s="22"/>
      <c r="JP106" s="22"/>
      <c r="JQ106" s="22"/>
      <c r="JR106" s="22"/>
      <c r="JS106" s="22"/>
      <c r="JT106" s="22"/>
      <c r="JU106" s="22"/>
      <c r="JV106" s="22"/>
      <c r="JW106" s="22"/>
      <c r="JX106" s="22"/>
      <c r="JY106" s="22"/>
      <c r="JZ106" s="22"/>
      <c r="KA106" s="22"/>
      <c r="KB106" s="22"/>
      <c r="KC106" s="22"/>
      <c r="KD106" s="22"/>
      <c r="KE106" s="22"/>
      <c r="KF106" s="22"/>
      <c r="KG106" s="22"/>
      <c r="KH106" s="22"/>
      <c r="KI106" s="22"/>
      <c r="KJ106" s="22"/>
      <c r="KK106" s="22"/>
      <c r="KL106" s="22"/>
      <c r="KM106" s="22"/>
      <c r="KN106" s="22"/>
      <c r="KO106" s="22"/>
      <c r="KP106" s="22"/>
      <c r="KQ106" s="22"/>
      <c r="KR106" s="22"/>
      <c r="KS106" s="22"/>
      <c r="KT106" s="22"/>
      <c r="KU106" s="22"/>
      <c r="KV106" s="22"/>
      <c r="KW106" s="22"/>
      <c r="KX106" s="22"/>
      <c r="KY106" s="22"/>
      <c r="KZ106" s="22"/>
      <c r="LA106" s="22"/>
      <c r="LB106" s="22"/>
      <c r="LC106" s="22"/>
      <c r="LD106" s="22"/>
      <c r="LE106" s="22"/>
      <c r="LF106" s="22"/>
      <c r="LG106" s="22"/>
      <c r="LH106" s="22"/>
      <c r="LI106" s="22"/>
      <c r="LJ106" s="22"/>
      <c r="LK106" s="22"/>
      <c r="LL106" s="22"/>
      <c r="LM106" s="22"/>
      <c r="LN106" s="22"/>
      <c r="LO106" s="22"/>
      <c r="LP106" s="22"/>
      <c r="LQ106" s="22"/>
      <c r="LR106" s="22"/>
      <c r="LS106" s="22"/>
      <c r="LT106" s="22"/>
      <c r="LU106" s="22"/>
      <c r="LV106" s="22"/>
      <c r="LW106" s="22"/>
      <c r="LX106" s="22"/>
      <c r="LY106" s="22"/>
      <c r="LZ106" s="22"/>
      <c r="MA106" s="22"/>
      <c r="MB106" s="22"/>
      <c r="MC106" s="22"/>
      <c r="MD106" s="22"/>
      <c r="ME106" s="22"/>
      <c r="MF106" s="22"/>
      <c r="MG106" s="22"/>
      <c r="MH106" s="22"/>
      <c r="MI106" s="22"/>
      <c r="MJ106" s="22"/>
      <c r="MK106" s="22"/>
      <c r="ML106" s="22"/>
      <c r="MM106" s="22"/>
      <c r="MN106" s="22"/>
      <c r="MO106" s="22"/>
      <c r="MP106" s="22"/>
      <c r="MQ106" s="22"/>
      <c r="MR106" s="22"/>
      <c r="MS106" s="22"/>
      <c r="MT106" s="22"/>
      <c r="MU106" s="22"/>
      <c r="MV106" s="22"/>
      <c r="MW106" s="22"/>
      <c r="MX106" s="22"/>
      <c r="MY106" s="22"/>
      <c r="MZ106" s="22"/>
      <c r="NA106" s="22"/>
      <c r="NB106" s="22"/>
      <c r="NC106" s="22"/>
      <c r="ND106" s="22"/>
      <c r="NE106" s="22"/>
      <c r="NF106" s="22"/>
      <c r="NG106" s="22"/>
      <c r="NH106" s="22"/>
      <c r="NI106" s="22"/>
      <c r="NJ106" s="22"/>
      <c r="NK106" s="22"/>
      <c r="NL106" s="22"/>
      <c r="NM106" s="22"/>
      <c r="NN106" s="22"/>
      <c r="NO106" s="22"/>
      <c r="NP106" s="22"/>
      <c r="NQ106" s="22"/>
      <c r="NR106" s="22"/>
      <c r="NS106" s="22"/>
      <c r="NT106" s="22"/>
      <c r="NU106" s="22"/>
      <c r="NV106" s="22"/>
      <c r="NW106" s="22"/>
      <c r="NX106" s="22"/>
      <c r="NY106" s="22"/>
      <c r="NZ106" s="22"/>
      <c r="OA106" s="22"/>
      <c r="OB106" s="22"/>
      <c r="OC106" s="22"/>
      <c r="OD106" s="22"/>
      <c r="OE106" s="22"/>
      <c r="OF106" s="22"/>
      <c r="OG106" s="22"/>
      <c r="OH106" s="22"/>
      <c r="OI106" s="22"/>
      <c r="OJ106" s="22"/>
      <c r="OK106" s="22"/>
      <c r="OL106" s="22"/>
      <c r="OM106" s="22"/>
      <c r="ON106" s="22"/>
      <c r="OO106" s="22"/>
      <c r="OP106" s="22"/>
      <c r="OQ106" s="22"/>
      <c r="OR106" s="22"/>
      <c r="OS106" s="22"/>
      <c r="OT106" s="22"/>
      <c r="OU106" s="22"/>
      <c r="OV106" s="22"/>
      <c r="OW106" s="22"/>
      <c r="OX106" s="22"/>
      <c r="OY106" s="22"/>
      <c r="OZ106" s="22"/>
      <c r="PA106" s="22"/>
      <c r="PB106" s="22"/>
      <c r="PC106" s="22"/>
      <c r="PD106" s="22"/>
      <c r="PE106" s="22"/>
      <c r="PF106" s="22"/>
      <c r="PG106" s="22"/>
      <c r="PH106" s="22"/>
      <c r="PI106" s="22"/>
      <c r="PJ106" s="22"/>
      <c r="PK106" s="22"/>
      <c r="PL106" s="22"/>
      <c r="PM106" s="22"/>
      <c r="PN106" s="22"/>
      <c r="PO106" s="22"/>
      <c r="PP106" s="22"/>
      <c r="PQ106" s="22"/>
      <c r="PR106" s="22"/>
      <c r="PS106" s="22"/>
      <c r="PT106" s="22"/>
      <c r="PU106" s="22"/>
      <c r="PV106" s="22"/>
      <c r="PW106" s="22"/>
      <c r="PX106" s="22"/>
      <c r="PY106" s="22"/>
      <c r="PZ106" s="22"/>
      <c r="QA106" s="22"/>
      <c r="QB106" s="22"/>
      <c r="QC106" s="22"/>
      <c r="QD106" s="22"/>
      <c r="QE106" s="22"/>
      <c r="QF106" s="22"/>
      <c r="QG106" s="22"/>
      <c r="QH106" s="22"/>
      <c r="QI106" s="22"/>
      <c r="QJ106" s="22"/>
      <c r="QK106" s="22"/>
      <c r="QL106" s="22"/>
      <c r="QM106" s="22"/>
      <c r="QN106" s="22"/>
      <c r="QO106" s="22"/>
      <c r="QP106" s="22"/>
      <c r="QQ106" s="22"/>
      <c r="QR106" s="22"/>
      <c r="QS106" s="22"/>
      <c r="QT106" s="22"/>
      <c r="QU106" s="22"/>
      <c r="QV106" s="22"/>
      <c r="QW106" s="22"/>
      <c r="QX106" s="22"/>
      <c r="QY106" s="22"/>
      <c r="QZ106" s="22"/>
      <c r="RA106" s="22"/>
      <c r="RB106" s="22"/>
      <c r="RC106" s="22"/>
      <c r="RD106" s="22"/>
      <c r="RE106" s="22"/>
      <c r="RF106" s="22"/>
      <c r="RG106" s="22"/>
      <c r="RH106" s="22"/>
      <c r="RI106" s="22"/>
      <c r="RJ106" s="22"/>
      <c r="RK106" s="22"/>
      <c r="RL106" s="22"/>
      <c r="RM106" s="22"/>
      <c r="RN106" s="22"/>
      <c r="RO106" s="22"/>
      <c r="RP106" s="22"/>
      <c r="RQ106" s="22"/>
      <c r="RR106" s="22"/>
      <c r="RS106" s="22"/>
      <c r="RT106" s="22"/>
      <c r="RU106" s="22"/>
      <c r="RV106" s="22"/>
      <c r="RW106" s="22"/>
      <c r="RX106" s="22"/>
      <c r="RY106" s="22"/>
      <c r="RZ106" s="22"/>
      <c r="SA106" s="22"/>
      <c r="SB106" s="22"/>
      <c r="SC106" s="22"/>
      <c r="SD106" s="22"/>
      <c r="SE106" s="22"/>
      <c r="SF106" s="22"/>
      <c r="SG106" s="22"/>
      <c r="SH106" s="22"/>
      <c r="SI106" s="22"/>
      <c r="SJ106" s="22"/>
      <c r="SK106" s="22"/>
      <c r="SL106" s="22"/>
      <c r="SM106" s="22"/>
      <c r="SN106" s="22"/>
      <c r="SO106" s="22"/>
      <c r="SP106" s="22"/>
      <c r="SQ106" s="22"/>
      <c r="SR106" s="22"/>
      <c r="SS106" s="22"/>
      <c r="ST106" s="22"/>
      <c r="SU106" s="22"/>
      <c r="SV106" s="22"/>
      <c r="SW106" s="22"/>
      <c r="SX106" s="22"/>
      <c r="SY106" s="22"/>
      <c r="SZ106" s="22"/>
      <c r="TA106" s="22"/>
      <c r="TB106" s="22"/>
      <c r="TC106" s="22"/>
      <c r="TD106" s="22"/>
      <c r="TE106" s="22"/>
      <c r="TF106" s="22"/>
      <c r="TG106" s="22"/>
      <c r="TH106" s="22"/>
      <c r="TI106" s="22"/>
      <c r="TJ106" s="22"/>
      <c r="TK106" s="22"/>
      <c r="TL106" s="22"/>
      <c r="TM106" s="22"/>
      <c r="TN106" s="22"/>
      <c r="TO106" s="22"/>
      <c r="TP106" s="22"/>
      <c r="TQ106" s="22"/>
      <c r="TR106" s="22"/>
      <c r="TS106" s="22"/>
      <c r="TT106" s="22"/>
      <c r="TU106" s="22"/>
      <c r="TV106" s="22"/>
      <c r="TW106" s="22"/>
      <c r="TX106" s="22"/>
    </row>
    <row r="107" spans="1:544" s="79" customFormat="1" x14ac:dyDescent="0.2">
      <c r="A107" s="35" t="s">
        <v>208</v>
      </c>
      <c r="B107" s="46" t="s">
        <v>209</v>
      </c>
      <c r="C107" s="61" t="s">
        <v>210</v>
      </c>
      <c r="D107" s="48">
        <v>138848</v>
      </c>
      <c r="E107" s="48">
        <v>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27">
        <f t="shared" si="28"/>
        <v>138848</v>
      </c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  <c r="IW107" s="22"/>
      <c r="IX107" s="22"/>
      <c r="IY107" s="22"/>
      <c r="IZ107" s="22"/>
      <c r="JA107" s="22"/>
      <c r="JB107" s="22"/>
      <c r="JC107" s="22"/>
      <c r="JD107" s="22"/>
      <c r="JE107" s="22"/>
      <c r="JF107" s="22"/>
      <c r="JG107" s="22"/>
      <c r="JH107" s="22"/>
      <c r="JI107" s="22"/>
      <c r="JJ107" s="22"/>
      <c r="JK107" s="22"/>
      <c r="JL107" s="22"/>
      <c r="JM107" s="22"/>
      <c r="JN107" s="22"/>
      <c r="JO107" s="22"/>
      <c r="JP107" s="22"/>
      <c r="JQ107" s="22"/>
      <c r="JR107" s="22"/>
      <c r="JS107" s="22"/>
      <c r="JT107" s="22"/>
      <c r="JU107" s="22"/>
      <c r="JV107" s="22"/>
      <c r="JW107" s="22"/>
      <c r="JX107" s="22"/>
      <c r="JY107" s="22"/>
      <c r="JZ107" s="22"/>
      <c r="KA107" s="22"/>
      <c r="KB107" s="22"/>
      <c r="KC107" s="22"/>
      <c r="KD107" s="22"/>
      <c r="KE107" s="22"/>
      <c r="KF107" s="22"/>
      <c r="KG107" s="22"/>
      <c r="KH107" s="22"/>
      <c r="KI107" s="22"/>
      <c r="KJ107" s="22"/>
      <c r="KK107" s="22"/>
      <c r="KL107" s="22"/>
      <c r="KM107" s="22"/>
      <c r="KN107" s="22"/>
      <c r="KO107" s="22"/>
      <c r="KP107" s="22"/>
      <c r="KQ107" s="22"/>
      <c r="KR107" s="22"/>
      <c r="KS107" s="22"/>
      <c r="KT107" s="22"/>
      <c r="KU107" s="22"/>
      <c r="KV107" s="22"/>
      <c r="KW107" s="22"/>
      <c r="KX107" s="22"/>
      <c r="KY107" s="22"/>
      <c r="KZ107" s="22"/>
      <c r="LA107" s="22"/>
      <c r="LB107" s="22"/>
      <c r="LC107" s="22"/>
      <c r="LD107" s="22"/>
      <c r="LE107" s="22"/>
      <c r="LF107" s="22"/>
      <c r="LG107" s="22"/>
      <c r="LH107" s="22"/>
      <c r="LI107" s="22"/>
      <c r="LJ107" s="22"/>
      <c r="LK107" s="22"/>
      <c r="LL107" s="22"/>
      <c r="LM107" s="22"/>
      <c r="LN107" s="22"/>
      <c r="LO107" s="22"/>
      <c r="LP107" s="22"/>
      <c r="LQ107" s="22"/>
      <c r="LR107" s="22"/>
      <c r="LS107" s="22"/>
      <c r="LT107" s="22"/>
      <c r="LU107" s="22"/>
      <c r="LV107" s="22"/>
      <c r="LW107" s="22"/>
      <c r="LX107" s="22"/>
      <c r="LY107" s="22"/>
      <c r="LZ107" s="22"/>
      <c r="MA107" s="22"/>
      <c r="MB107" s="22"/>
      <c r="MC107" s="22"/>
      <c r="MD107" s="22"/>
      <c r="ME107" s="22"/>
      <c r="MF107" s="22"/>
      <c r="MG107" s="22"/>
      <c r="MH107" s="22"/>
      <c r="MI107" s="22"/>
      <c r="MJ107" s="22"/>
      <c r="MK107" s="22"/>
      <c r="ML107" s="22"/>
      <c r="MM107" s="22"/>
      <c r="MN107" s="22"/>
      <c r="MO107" s="22"/>
      <c r="MP107" s="22"/>
      <c r="MQ107" s="22"/>
      <c r="MR107" s="22"/>
      <c r="MS107" s="22"/>
      <c r="MT107" s="22"/>
      <c r="MU107" s="22"/>
      <c r="MV107" s="22"/>
      <c r="MW107" s="22"/>
      <c r="MX107" s="22"/>
      <c r="MY107" s="22"/>
      <c r="MZ107" s="22"/>
      <c r="NA107" s="22"/>
      <c r="NB107" s="22"/>
      <c r="NC107" s="22"/>
      <c r="ND107" s="22"/>
      <c r="NE107" s="22"/>
      <c r="NF107" s="22"/>
      <c r="NG107" s="22"/>
      <c r="NH107" s="22"/>
      <c r="NI107" s="22"/>
      <c r="NJ107" s="22"/>
      <c r="NK107" s="22"/>
      <c r="NL107" s="22"/>
      <c r="NM107" s="22"/>
      <c r="NN107" s="22"/>
      <c r="NO107" s="22"/>
      <c r="NP107" s="22"/>
      <c r="NQ107" s="22"/>
      <c r="NR107" s="22"/>
      <c r="NS107" s="22"/>
      <c r="NT107" s="22"/>
      <c r="NU107" s="22"/>
      <c r="NV107" s="22"/>
      <c r="NW107" s="22"/>
      <c r="NX107" s="22"/>
      <c r="NY107" s="22"/>
      <c r="NZ107" s="22"/>
      <c r="OA107" s="22"/>
      <c r="OB107" s="22"/>
      <c r="OC107" s="22"/>
      <c r="OD107" s="22"/>
      <c r="OE107" s="22"/>
      <c r="OF107" s="22"/>
      <c r="OG107" s="22"/>
      <c r="OH107" s="22"/>
      <c r="OI107" s="22"/>
      <c r="OJ107" s="22"/>
      <c r="OK107" s="22"/>
      <c r="OL107" s="22"/>
      <c r="OM107" s="22"/>
      <c r="ON107" s="22"/>
      <c r="OO107" s="22"/>
      <c r="OP107" s="22"/>
      <c r="OQ107" s="22"/>
      <c r="OR107" s="22"/>
      <c r="OS107" s="22"/>
      <c r="OT107" s="22"/>
      <c r="OU107" s="22"/>
      <c r="OV107" s="22"/>
      <c r="OW107" s="22"/>
      <c r="OX107" s="22"/>
      <c r="OY107" s="22"/>
      <c r="OZ107" s="22"/>
      <c r="PA107" s="22"/>
      <c r="PB107" s="22"/>
      <c r="PC107" s="22"/>
      <c r="PD107" s="22"/>
      <c r="PE107" s="22"/>
      <c r="PF107" s="22"/>
      <c r="PG107" s="22"/>
      <c r="PH107" s="22"/>
      <c r="PI107" s="22"/>
      <c r="PJ107" s="22"/>
      <c r="PK107" s="22"/>
      <c r="PL107" s="22"/>
      <c r="PM107" s="22"/>
      <c r="PN107" s="22"/>
      <c r="PO107" s="22"/>
      <c r="PP107" s="22"/>
      <c r="PQ107" s="22"/>
      <c r="PR107" s="22"/>
      <c r="PS107" s="22"/>
      <c r="PT107" s="22"/>
      <c r="PU107" s="22"/>
      <c r="PV107" s="22"/>
      <c r="PW107" s="22"/>
      <c r="PX107" s="22"/>
      <c r="PY107" s="22"/>
      <c r="PZ107" s="22"/>
      <c r="QA107" s="22"/>
      <c r="QB107" s="22"/>
      <c r="QC107" s="22"/>
      <c r="QD107" s="22"/>
      <c r="QE107" s="22"/>
      <c r="QF107" s="22"/>
      <c r="QG107" s="22"/>
      <c r="QH107" s="22"/>
      <c r="QI107" s="22"/>
      <c r="QJ107" s="22"/>
      <c r="QK107" s="22"/>
      <c r="QL107" s="22"/>
      <c r="QM107" s="22"/>
      <c r="QN107" s="22"/>
      <c r="QO107" s="22"/>
      <c r="QP107" s="22"/>
      <c r="QQ107" s="22"/>
      <c r="QR107" s="22"/>
      <c r="QS107" s="22"/>
      <c r="QT107" s="22"/>
      <c r="QU107" s="22"/>
      <c r="QV107" s="22"/>
      <c r="QW107" s="22"/>
      <c r="QX107" s="22"/>
      <c r="QY107" s="22"/>
      <c r="QZ107" s="22"/>
      <c r="RA107" s="22"/>
      <c r="RB107" s="22"/>
      <c r="RC107" s="22"/>
      <c r="RD107" s="22"/>
      <c r="RE107" s="22"/>
      <c r="RF107" s="22"/>
      <c r="RG107" s="22"/>
      <c r="RH107" s="22"/>
      <c r="RI107" s="22"/>
      <c r="RJ107" s="22"/>
      <c r="RK107" s="22"/>
      <c r="RL107" s="22"/>
      <c r="RM107" s="22"/>
      <c r="RN107" s="22"/>
      <c r="RO107" s="22"/>
      <c r="RP107" s="22"/>
      <c r="RQ107" s="22"/>
      <c r="RR107" s="22"/>
      <c r="RS107" s="22"/>
      <c r="RT107" s="22"/>
      <c r="RU107" s="22"/>
      <c r="RV107" s="22"/>
      <c r="RW107" s="22"/>
      <c r="RX107" s="22"/>
      <c r="RY107" s="22"/>
      <c r="RZ107" s="22"/>
      <c r="SA107" s="22"/>
      <c r="SB107" s="22"/>
      <c r="SC107" s="22"/>
      <c r="SD107" s="22"/>
      <c r="SE107" s="22"/>
      <c r="SF107" s="22"/>
      <c r="SG107" s="22"/>
      <c r="SH107" s="22"/>
      <c r="SI107" s="22"/>
      <c r="SJ107" s="22"/>
      <c r="SK107" s="22"/>
      <c r="SL107" s="22"/>
      <c r="SM107" s="22"/>
      <c r="SN107" s="22"/>
      <c r="SO107" s="22"/>
      <c r="SP107" s="22"/>
      <c r="SQ107" s="22"/>
      <c r="SR107" s="22"/>
      <c r="SS107" s="22"/>
      <c r="ST107" s="22"/>
      <c r="SU107" s="22"/>
      <c r="SV107" s="22"/>
      <c r="SW107" s="22"/>
      <c r="SX107" s="22"/>
      <c r="SY107" s="22"/>
      <c r="SZ107" s="22"/>
      <c r="TA107" s="22"/>
      <c r="TB107" s="22"/>
      <c r="TC107" s="22"/>
      <c r="TD107" s="22"/>
      <c r="TE107" s="22"/>
      <c r="TF107" s="22"/>
      <c r="TG107" s="22"/>
      <c r="TH107" s="22"/>
      <c r="TI107" s="22"/>
      <c r="TJ107" s="22"/>
      <c r="TK107" s="22"/>
      <c r="TL107" s="22"/>
      <c r="TM107" s="22"/>
      <c r="TN107" s="22"/>
      <c r="TO107" s="22"/>
      <c r="TP107" s="22"/>
      <c r="TQ107" s="22"/>
      <c r="TR107" s="22"/>
      <c r="TS107" s="22"/>
      <c r="TT107" s="22"/>
      <c r="TU107" s="22"/>
      <c r="TV107" s="22"/>
      <c r="TW107" s="22"/>
      <c r="TX107" s="22"/>
    </row>
    <row r="108" spans="1:544" s="79" customFormat="1" x14ac:dyDescent="0.2">
      <c r="A108" s="35" t="s">
        <v>211</v>
      </c>
      <c r="B108" s="46" t="s">
        <v>212</v>
      </c>
      <c r="C108" s="61" t="s">
        <v>213</v>
      </c>
      <c r="D108" s="48">
        <v>204299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27">
        <f t="shared" si="28"/>
        <v>204299</v>
      </c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  <c r="IW108" s="22"/>
      <c r="IX108" s="22"/>
      <c r="IY108" s="22"/>
      <c r="IZ108" s="22"/>
      <c r="JA108" s="22"/>
      <c r="JB108" s="22"/>
      <c r="JC108" s="22"/>
      <c r="JD108" s="22"/>
      <c r="JE108" s="22"/>
      <c r="JF108" s="22"/>
      <c r="JG108" s="22"/>
      <c r="JH108" s="22"/>
      <c r="JI108" s="22"/>
      <c r="JJ108" s="22"/>
      <c r="JK108" s="22"/>
      <c r="JL108" s="22"/>
      <c r="JM108" s="22"/>
      <c r="JN108" s="22"/>
      <c r="JO108" s="22"/>
      <c r="JP108" s="22"/>
      <c r="JQ108" s="22"/>
      <c r="JR108" s="22"/>
      <c r="JS108" s="22"/>
      <c r="JT108" s="22"/>
      <c r="JU108" s="22"/>
      <c r="JV108" s="22"/>
      <c r="JW108" s="22"/>
      <c r="JX108" s="22"/>
      <c r="JY108" s="22"/>
      <c r="JZ108" s="22"/>
      <c r="KA108" s="22"/>
      <c r="KB108" s="22"/>
      <c r="KC108" s="22"/>
      <c r="KD108" s="22"/>
      <c r="KE108" s="22"/>
      <c r="KF108" s="22"/>
      <c r="KG108" s="22"/>
      <c r="KH108" s="22"/>
      <c r="KI108" s="22"/>
      <c r="KJ108" s="22"/>
      <c r="KK108" s="22"/>
      <c r="KL108" s="22"/>
      <c r="KM108" s="22"/>
      <c r="KN108" s="22"/>
      <c r="KO108" s="22"/>
      <c r="KP108" s="22"/>
      <c r="KQ108" s="22"/>
      <c r="KR108" s="22"/>
      <c r="KS108" s="22"/>
      <c r="KT108" s="22"/>
      <c r="KU108" s="22"/>
      <c r="KV108" s="22"/>
      <c r="KW108" s="22"/>
      <c r="KX108" s="22"/>
      <c r="KY108" s="22"/>
      <c r="KZ108" s="22"/>
      <c r="LA108" s="22"/>
      <c r="LB108" s="22"/>
      <c r="LC108" s="22"/>
      <c r="LD108" s="22"/>
      <c r="LE108" s="22"/>
      <c r="LF108" s="22"/>
      <c r="LG108" s="22"/>
      <c r="LH108" s="22"/>
      <c r="LI108" s="22"/>
      <c r="LJ108" s="22"/>
      <c r="LK108" s="22"/>
      <c r="LL108" s="22"/>
      <c r="LM108" s="22"/>
      <c r="LN108" s="22"/>
      <c r="LO108" s="22"/>
      <c r="LP108" s="22"/>
      <c r="LQ108" s="22"/>
      <c r="LR108" s="22"/>
      <c r="LS108" s="22"/>
      <c r="LT108" s="22"/>
      <c r="LU108" s="22"/>
      <c r="LV108" s="22"/>
      <c r="LW108" s="22"/>
      <c r="LX108" s="22"/>
      <c r="LY108" s="22"/>
      <c r="LZ108" s="22"/>
      <c r="MA108" s="22"/>
      <c r="MB108" s="22"/>
      <c r="MC108" s="22"/>
      <c r="MD108" s="22"/>
      <c r="ME108" s="22"/>
      <c r="MF108" s="22"/>
      <c r="MG108" s="22"/>
      <c r="MH108" s="22"/>
      <c r="MI108" s="22"/>
      <c r="MJ108" s="22"/>
      <c r="MK108" s="22"/>
      <c r="ML108" s="22"/>
      <c r="MM108" s="22"/>
      <c r="MN108" s="22"/>
      <c r="MO108" s="22"/>
      <c r="MP108" s="22"/>
      <c r="MQ108" s="22"/>
      <c r="MR108" s="22"/>
      <c r="MS108" s="22"/>
      <c r="MT108" s="22"/>
      <c r="MU108" s="22"/>
      <c r="MV108" s="22"/>
      <c r="MW108" s="22"/>
      <c r="MX108" s="22"/>
      <c r="MY108" s="22"/>
      <c r="MZ108" s="22"/>
      <c r="NA108" s="22"/>
      <c r="NB108" s="22"/>
      <c r="NC108" s="22"/>
      <c r="ND108" s="22"/>
      <c r="NE108" s="22"/>
      <c r="NF108" s="22"/>
      <c r="NG108" s="22"/>
      <c r="NH108" s="22"/>
      <c r="NI108" s="22"/>
      <c r="NJ108" s="22"/>
      <c r="NK108" s="22"/>
      <c r="NL108" s="22"/>
      <c r="NM108" s="22"/>
      <c r="NN108" s="22"/>
      <c r="NO108" s="22"/>
      <c r="NP108" s="22"/>
      <c r="NQ108" s="22"/>
      <c r="NR108" s="22"/>
      <c r="NS108" s="22"/>
      <c r="NT108" s="22"/>
      <c r="NU108" s="22"/>
      <c r="NV108" s="22"/>
      <c r="NW108" s="22"/>
      <c r="NX108" s="22"/>
      <c r="NY108" s="22"/>
      <c r="NZ108" s="22"/>
      <c r="OA108" s="22"/>
      <c r="OB108" s="22"/>
      <c r="OC108" s="22"/>
      <c r="OD108" s="22"/>
      <c r="OE108" s="22"/>
      <c r="OF108" s="22"/>
      <c r="OG108" s="22"/>
      <c r="OH108" s="22"/>
      <c r="OI108" s="22"/>
      <c r="OJ108" s="22"/>
      <c r="OK108" s="22"/>
      <c r="OL108" s="22"/>
      <c r="OM108" s="22"/>
      <c r="ON108" s="22"/>
      <c r="OO108" s="22"/>
      <c r="OP108" s="22"/>
      <c r="OQ108" s="22"/>
      <c r="OR108" s="22"/>
      <c r="OS108" s="22"/>
      <c r="OT108" s="22"/>
      <c r="OU108" s="22"/>
      <c r="OV108" s="22"/>
      <c r="OW108" s="22"/>
      <c r="OX108" s="22"/>
      <c r="OY108" s="22"/>
      <c r="OZ108" s="22"/>
      <c r="PA108" s="22"/>
      <c r="PB108" s="22"/>
      <c r="PC108" s="22"/>
      <c r="PD108" s="22"/>
      <c r="PE108" s="22"/>
      <c r="PF108" s="22"/>
      <c r="PG108" s="22"/>
      <c r="PH108" s="22"/>
      <c r="PI108" s="22"/>
      <c r="PJ108" s="22"/>
      <c r="PK108" s="22"/>
      <c r="PL108" s="22"/>
      <c r="PM108" s="22"/>
      <c r="PN108" s="22"/>
      <c r="PO108" s="22"/>
      <c r="PP108" s="22"/>
      <c r="PQ108" s="22"/>
      <c r="PR108" s="22"/>
      <c r="PS108" s="22"/>
      <c r="PT108" s="22"/>
      <c r="PU108" s="22"/>
      <c r="PV108" s="22"/>
      <c r="PW108" s="22"/>
      <c r="PX108" s="22"/>
      <c r="PY108" s="22"/>
      <c r="PZ108" s="22"/>
      <c r="QA108" s="22"/>
      <c r="QB108" s="22"/>
      <c r="QC108" s="22"/>
      <c r="QD108" s="22"/>
      <c r="QE108" s="22"/>
      <c r="QF108" s="22"/>
      <c r="QG108" s="22"/>
      <c r="QH108" s="22"/>
      <c r="QI108" s="22"/>
      <c r="QJ108" s="22"/>
      <c r="QK108" s="22"/>
      <c r="QL108" s="22"/>
      <c r="QM108" s="22"/>
      <c r="QN108" s="22"/>
      <c r="QO108" s="22"/>
      <c r="QP108" s="22"/>
      <c r="QQ108" s="22"/>
      <c r="QR108" s="22"/>
      <c r="QS108" s="22"/>
      <c r="QT108" s="22"/>
      <c r="QU108" s="22"/>
      <c r="QV108" s="22"/>
      <c r="QW108" s="22"/>
      <c r="QX108" s="22"/>
      <c r="QY108" s="22"/>
      <c r="QZ108" s="22"/>
      <c r="RA108" s="22"/>
      <c r="RB108" s="22"/>
      <c r="RC108" s="22"/>
      <c r="RD108" s="22"/>
      <c r="RE108" s="22"/>
      <c r="RF108" s="22"/>
      <c r="RG108" s="22"/>
      <c r="RH108" s="22"/>
      <c r="RI108" s="22"/>
      <c r="RJ108" s="22"/>
      <c r="RK108" s="22"/>
      <c r="RL108" s="22"/>
      <c r="RM108" s="22"/>
      <c r="RN108" s="22"/>
      <c r="RO108" s="22"/>
      <c r="RP108" s="22"/>
      <c r="RQ108" s="22"/>
      <c r="RR108" s="22"/>
      <c r="RS108" s="22"/>
      <c r="RT108" s="22"/>
      <c r="RU108" s="22"/>
      <c r="RV108" s="22"/>
      <c r="RW108" s="22"/>
      <c r="RX108" s="22"/>
      <c r="RY108" s="22"/>
      <c r="RZ108" s="22"/>
      <c r="SA108" s="22"/>
      <c r="SB108" s="22"/>
      <c r="SC108" s="22"/>
      <c r="SD108" s="22"/>
      <c r="SE108" s="22"/>
      <c r="SF108" s="22"/>
      <c r="SG108" s="22"/>
      <c r="SH108" s="22"/>
      <c r="SI108" s="22"/>
      <c r="SJ108" s="22"/>
      <c r="SK108" s="22"/>
      <c r="SL108" s="22"/>
      <c r="SM108" s="22"/>
      <c r="SN108" s="22"/>
      <c r="SO108" s="22"/>
      <c r="SP108" s="22"/>
      <c r="SQ108" s="22"/>
      <c r="SR108" s="22"/>
      <c r="SS108" s="22"/>
      <c r="ST108" s="22"/>
      <c r="SU108" s="22"/>
      <c r="SV108" s="22"/>
      <c r="SW108" s="22"/>
      <c r="SX108" s="22"/>
      <c r="SY108" s="22"/>
      <c r="SZ108" s="22"/>
      <c r="TA108" s="22"/>
      <c r="TB108" s="22"/>
      <c r="TC108" s="22"/>
      <c r="TD108" s="22"/>
      <c r="TE108" s="22"/>
      <c r="TF108" s="22"/>
      <c r="TG108" s="22"/>
      <c r="TH108" s="22"/>
      <c r="TI108" s="22"/>
      <c r="TJ108" s="22"/>
      <c r="TK108" s="22"/>
      <c r="TL108" s="22"/>
      <c r="TM108" s="22"/>
      <c r="TN108" s="22"/>
      <c r="TO108" s="22"/>
      <c r="TP108" s="22"/>
      <c r="TQ108" s="22"/>
      <c r="TR108" s="22"/>
      <c r="TS108" s="22"/>
      <c r="TT108" s="22"/>
      <c r="TU108" s="22"/>
      <c r="TV108" s="22"/>
      <c r="TW108" s="22"/>
      <c r="TX108" s="22"/>
    </row>
    <row r="109" spans="1:544" s="79" customFormat="1" x14ac:dyDescent="0.2">
      <c r="A109" s="35" t="s">
        <v>214</v>
      </c>
      <c r="B109" s="46" t="s">
        <v>215</v>
      </c>
      <c r="C109" s="61" t="s">
        <v>216</v>
      </c>
      <c r="D109" s="48">
        <v>408204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f t="shared" si="28"/>
        <v>408204</v>
      </c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2"/>
      <c r="FJ109" s="22"/>
      <c r="FK109" s="22"/>
      <c r="FL109" s="22"/>
      <c r="FM109" s="22"/>
      <c r="FN109" s="22"/>
      <c r="FO109" s="22"/>
      <c r="FP109" s="22"/>
      <c r="FQ109" s="22"/>
      <c r="FR109" s="22"/>
      <c r="FS109" s="22"/>
      <c r="FT109" s="22"/>
      <c r="FU109" s="22"/>
      <c r="FV109" s="22"/>
      <c r="FW109" s="22"/>
      <c r="FX109" s="22"/>
      <c r="FY109" s="22"/>
      <c r="FZ109" s="22"/>
      <c r="GA109" s="22"/>
      <c r="GB109" s="22"/>
      <c r="GC109" s="22"/>
      <c r="GD109" s="22"/>
      <c r="GE109" s="22"/>
      <c r="GF109" s="22"/>
      <c r="GG109" s="22"/>
      <c r="GH109" s="22"/>
      <c r="GI109" s="22"/>
      <c r="GJ109" s="22"/>
      <c r="GK109" s="22"/>
      <c r="GL109" s="22"/>
      <c r="GM109" s="22"/>
      <c r="GN109" s="22"/>
      <c r="GO109" s="22"/>
      <c r="GP109" s="22"/>
      <c r="GQ109" s="22"/>
      <c r="GR109" s="22"/>
      <c r="GS109" s="22"/>
      <c r="GT109" s="22"/>
      <c r="GU109" s="22"/>
      <c r="GV109" s="22"/>
      <c r="GW109" s="22"/>
      <c r="GX109" s="22"/>
      <c r="GY109" s="22"/>
      <c r="GZ109" s="22"/>
      <c r="HA109" s="22"/>
      <c r="HB109" s="22"/>
      <c r="HC109" s="22"/>
      <c r="HD109" s="22"/>
      <c r="HE109" s="22"/>
      <c r="HF109" s="22"/>
      <c r="HG109" s="22"/>
      <c r="HH109" s="22"/>
      <c r="HI109" s="22"/>
      <c r="HJ109" s="22"/>
      <c r="HK109" s="22"/>
      <c r="HL109" s="22"/>
      <c r="HM109" s="22"/>
      <c r="HN109" s="22"/>
      <c r="HO109" s="22"/>
      <c r="HP109" s="22"/>
      <c r="HQ109" s="22"/>
      <c r="HR109" s="22"/>
      <c r="HS109" s="22"/>
      <c r="HT109" s="22"/>
      <c r="HU109" s="22"/>
      <c r="HV109" s="22"/>
      <c r="HW109" s="22"/>
      <c r="HX109" s="22"/>
      <c r="HY109" s="22"/>
      <c r="HZ109" s="22"/>
      <c r="IA109" s="22"/>
      <c r="IB109" s="22"/>
      <c r="IC109" s="22"/>
      <c r="ID109" s="22"/>
      <c r="IE109" s="22"/>
      <c r="IF109" s="22"/>
      <c r="IG109" s="22"/>
      <c r="IH109" s="22"/>
      <c r="II109" s="22"/>
      <c r="IJ109" s="22"/>
      <c r="IK109" s="22"/>
      <c r="IL109" s="22"/>
      <c r="IM109" s="22"/>
      <c r="IN109" s="22"/>
      <c r="IO109" s="22"/>
      <c r="IP109" s="22"/>
      <c r="IQ109" s="22"/>
      <c r="IR109" s="22"/>
      <c r="IS109" s="22"/>
      <c r="IT109" s="22"/>
      <c r="IU109" s="22"/>
      <c r="IV109" s="22"/>
      <c r="IW109" s="22"/>
      <c r="IX109" s="22"/>
      <c r="IY109" s="22"/>
      <c r="IZ109" s="22"/>
      <c r="JA109" s="22"/>
      <c r="JB109" s="22"/>
      <c r="JC109" s="22"/>
      <c r="JD109" s="22"/>
      <c r="JE109" s="22"/>
      <c r="JF109" s="22"/>
      <c r="JG109" s="22"/>
      <c r="JH109" s="22"/>
      <c r="JI109" s="22"/>
      <c r="JJ109" s="22"/>
      <c r="JK109" s="22"/>
      <c r="JL109" s="22"/>
      <c r="JM109" s="22"/>
      <c r="JN109" s="22"/>
      <c r="JO109" s="22"/>
      <c r="JP109" s="22"/>
      <c r="JQ109" s="22"/>
      <c r="JR109" s="22"/>
      <c r="JS109" s="22"/>
      <c r="JT109" s="22"/>
      <c r="JU109" s="22"/>
      <c r="JV109" s="22"/>
      <c r="JW109" s="22"/>
      <c r="JX109" s="22"/>
      <c r="JY109" s="22"/>
      <c r="JZ109" s="22"/>
      <c r="KA109" s="22"/>
      <c r="KB109" s="22"/>
      <c r="KC109" s="22"/>
      <c r="KD109" s="22"/>
      <c r="KE109" s="22"/>
      <c r="KF109" s="22"/>
      <c r="KG109" s="22"/>
      <c r="KH109" s="22"/>
      <c r="KI109" s="22"/>
      <c r="KJ109" s="22"/>
      <c r="KK109" s="22"/>
      <c r="KL109" s="22"/>
      <c r="KM109" s="22"/>
      <c r="KN109" s="22"/>
      <c r="KO109" s="22"/>
      <c r="KP109" s="22"/>
      <c r="KQ109" s="22"/>
      <c r="KR109" s="22"/>
      <c r="KS109" s="22"/>
      <c r="KT109" s="22"/>
      <c r="KU109" s="22"/>
      <c r="KV109" s="22"/>
      <c r="KW109" s="22"/>
      <c r="KX109" s="22"/>
      <c r="KY109" s="22"/>
      <c r="KZ109" s="22"/>
      <c r="LA109" s="22"/>
      <c r="LB109" s="22"/>
      <c r="LC109" s="22"/>
      <c r="LD109" s="22"/>
      <c r="LE109" s="22"/>
      <c r="LF109" s="22"/>
      <c r="LG109" s="22"/>
      <c r="LH109" s="22"/>
      <c r="LI109" s="22"/>
      <c r="LJ109" s="22"/>
      <c r="LK109" s="22"/>
      <c r="LL109" s="22"/>
      <c r="LM109" s="22"/>
      <c r="LN109" s="22"/>
      <c r="LO109" s="22"/>
      <c r="LP109" s="22"/>
      <c r="LQ109" s="22"/>
      <c r="LR109" s="22"/>
      <c r="LS109" s="22"/>
      <c r="LT109" s="22"/>
      <c r="LU109" s="22"/>
      <c r="LV109" s="22"/>
      <c r="LW109" s="22"/>
      <c r="LX109" s="22"/>
      <c r="LY109" s="22"/>
      <c r="LZ109" s="22"/>
      <c r="MA109" s="22"/>
      <c r="MB109" s="22"/>
      <c r="MC109" s="22"/>
      <c r="MD109" s="22"/>
      <c r="ME109" s="22"/>
      <c r="MF109" s="22"/>
      <c r="MG109" s="22"/>
      <c r="MH109" s="22"/>
      <c r="MI109" s="22"/>
      <c r="MJ109" s="22"/>
      <c r="MK109" s="22"/>
      <c r="ML109" s="22"/>
      <c r="MM109" s="22"/>
      <c r="MN109" s="22"/>
      <c r="MO109" s="22"/>
      <c r="MP109" s="22"/>
      <c r="MQ109" s="22"/>
      <c r="MR109" s="22"/>
      <c r="MS109" s="22"/>
      <c r="MT109" s="22"/>
      <c r="MU109" s="22"/>
      <c r="MV109" s="22"/>
      <c r="MW109" s="22"/>
      <c r="MX109" s="22"/>
      <c r="MY109" s="22"/>
      <c r="MZ109" s="22"/>
      <c r="NA109" s="22"/>
      <c r="NB109" s="22"/>
      <c r="NC109" s="22"/>
      <c r="ND109" s="22"/>
      <c r="NE109" s="22"/>
      <c r="NF109" s="22"/>
      <c r="NG109" s="22"/>
      <c r="NH109" s="22"/>
      <c r="NI109" s="22"/>
      <c r="NJ109" s="22"/>
      <c r="NK109" s="22"/>
      <c r="NL109" s="22"/>
      <c r="NM109" s="22"/>
      <c r="NN109" s="22"/>
      <c r="NO109" s="22"/>
      <c r="NP109" s="22"/>
      <c r="NQ109" s="22"/>
      <c r="NR109" s="22"/>
      <c r="NS109" s="22"/>
      <c r="NT109" s="22"/>
      <c r="NU109" s="22"/>
      <c r="NV109" s="22"/>
      <c r="NW109" s="22"/>
      <c r="NX109" s="22"/>
      <c r="NY109" s="22"/>
      <c r="NZ109" s="22"/>
      <c r="OA109" s="22"/>
      <c r="OB109" s="22"/>
      <c r="OC109" s="22"/>
      <c r="OD109" s="22"/>
      <c r="OE109" s="22"/>
      <c r="OF109" s="22"/>
      <c r="OG109" s="22"/>
      <c r="OH109" s="22"/>
      <c r="OI109" s="22"/>
      <c r="OJ109" s="22"/>
      <c r="OK109" s="22"/>
      <c r="OL109" s="22"/>
      <c r="OM109" s="22"/>
      <c r="ON109" s="22"/>
      <c r="OO109" s="22"/>
      <c r="OP109" s="22"/>
      <c r="OQ109" s="22"/>
      <c r="OR109" s="22"/>
      <c r="OS109" s="22"/>
      <c r="OT109" s="22"/>
      <c r="OU109" s="22"/>
      <c r="OV109" s="22"/>
      <c r="OW109" s="22"/>
      <c r="OX109" s="22"/>
      <c r="OY109" s="22"/>
      <c r="OZ109" s="22"/>
      <c r="PA109" s="22"/>
      <c r="PB109" s="22"/>
      <c r="PC109" s="22"/>
      <c r="PD109" s="22"/>
      <c r="PE109" s="22"/>
      <c r="PF109" s="22"/>
      <c r="PG109" s="22"/>
      <c r="PH109" s="22"/>
      <c r="PI109" s="22"/>
      <c r="PJ109" s="22"/>
      <c r="PK109" s="22"/>
      <c r="PL109" s="22"/>
      <c r="PM109" s="22"/>
      <c r="PN109" s="22"/>
      <c r="PO109" s="22"/>
      <c r="PP109" s="22"/>
      <c r="PQ109" s="22"/>
      <c r="PR109" s="22"/>
      <c r="PS109" s="22"/>
      <c r="PT109" s="22"/>
      <c r="PU109" s="22"/>
      <c r="PV109" s="22"/>
      <c r="PW109" s="22"/>
      <c r="PX109" s="22"/>
      <c r="PY109" s="22"/>
      <c r="PZ109" s="22"/>
      <c r="QA109" s="22"/>
      <c r="QB109" s="22"/>
      <c r="QC109" s="22"/>
      <c r="QD109" s="22"/>
      <c r="QE109" s="22"/>
      <c r="QF109" s="22"/>
      <c r="QG109" s="22"/>
      <c r="QH109" s="22"/>
      <c r="QI109" s="22"/>
      <c r="QJ109" s="22"/>
      <c r="QK109" s="22"/>
      <c r="QL109" s="22"/>
      <c r="QM109" s="22"/>
      <c r="QN109" s="22"/>
      <c r="QO109" s="22"/>
      <c r="QP109" s="22"/>
      <c r="QQ109" s="22"/>
      <c r="QR109" s="22"/>
      <c r="QS109" s="22"/>
      <c r="QT109" s="22"/>
      <c r="QU109" s="22"/>
      <c r="QV109" s="22"/>
      <c r="QW109" s="22"/>
      <c r="QX109" s="22"/>
      <c r="QY109" s="22"/>
      <c r="QZ109" s="22"/>
      <c r="RA109" s="22"/>
      <c r="RB109" s="22"/>
      <c r="RC109" s="22"/>
      <c r="RD109" s="22"/>
      <c r="RE109" s="22"/>
      <c r="RF109" s="22"/>
      <c r="RG109" s="22"/>
      <c r="RH109" s="22"/>
      <c r="RI109" s="22"/>
      <c r="RJ109" s="22"/>
      <c r="RK109" s="22"/>
      <c r="RL109" s="22"/>
      <c r="RM109" s="22"/>
      <c r="RN109" s="22"/>
      <c r="RO109" s="22"/>
      <c r="RP109" s="22"/>
      <c r="RQ109" s="22"/>
      <c r="RR109" s="22"/>
      <c r="RS109" s="22"/>
      <c r="RT109" s="22"/>
      <c r="RU109" s="22"/>
      <c r="RV109" s="22"/>
      <c r="RW109" s="22"/>
      <c r="RX109" s="22"/>
      <c r="RY109" s="22"/>
      <c r="RZ109" s="22"/>
      <c r="SA109" s="22"/>
      <c r="SB109" s="22"/>
      <c r="SC109" s="22"/>
      <c r="SD109" s="22"/>
      <c r="SE109" s="22"/>
      <c r="SF109" s="22"/>
      <c r="SG109" s="22"/>
      <c r="SH109" s="22"/>
      <c r="SI109" s="22"/>
      <c r="SJ109" s="22"/>
      <c r="SK109" s="22"/>
      <c r="SL109" s="22"/>
      <c r="SM109" s="22"/>
      <c r="SN109" s="22"/>
      <c r="SO109" s="22"/>
      <c r="SP109" s="22"/>
      <c r="SQ109" s="22"/>
      <c r="SR109" s="22"/>
      <c r="SS109" s="22"/>
      <c r="ST109" s="22"/>
      <c r="SU109" s="22"/>
      <c r="SV109" s="22"/>
      <c r="SW109" s="22"/>
      <c r="SX109" s="22"/>
      <c r="SY109" s="22"/>
      <c r="SZ109" s="22"/>
      <c r="TA109" s="22"/>
      <c r="TB109" s="22"/>
      <c r="TC109" s="22"/>
      <c r="TD109" s="22"/>
      <c r="TE109" s="22"/>
      <c r="TF109" s="22"/>
      <c r="TG109" s="22"/>
      <c r="TH109" s="22"/>
      <c r="TI109" s="22"/>
      <c r="TJ109" s="22"/>
      <c r="TK109" s="22"/>
      <c r="TL109" s="22"/>
      <c r="TM109" s="22"/>
      <c r="TN109" s="22"/>
      <c r="TO109" s="22"/>
      <c r="TP109" s="22"/>
      <c r="TQ109" s="22"/>
      <c r="TR109" s="22"/>
      <c r="TS109" s="22"/>
      <c r="TT109" s="22"/>
      <c r="TU109" s="22"/>
      <c r="TV109" s="22"/>
      <c r="TW109" s="22"/>
      <c r="TX109" s="22"/>
    </row>
    <row r="110" spans="1:544" s="79" customFormat="1" x14ac:dyDescent="0.2">
      <c r="A110" s="35" t="s">
        <v>217</v>
      </c>
      <c r="B110" s="46" t="s">
        <v>197</v>
      </c>
      <c r="C110" s="61" t="s">
        <v>198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9361096</v>
      </c>
      <c r="J110" s="48">
        <v>1348407</v>
      </c>
      <c r="K110" s="48">
        <v>1945432</v>
      </c>
      <c r="L110" s="48">
        <v>2106745</v>
      </c>
      <c r="M110" s="48">
        <v>1604998</v>
      </c>
      <c r="N110" s="48">
        <v>2250260</v>
      </c>
      <c r="O110" s="48">
        <v>1973691</v>
      </c>
      <c r="P110" s="48">
        <f t="shared" si="28"/>
        <v>20590629</v>
      </c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2"/>
      <c r="FJ110" s="22"/>
      <c r="FK110" s="22"/>
      <c r="FL110" s="22"/>
      <c r="FM110" s="22"/>
      <c r="FN110" s="22"/>
      <c r="FO110" s="22"/>
      <c r="FP110" s="22"/>
      <c r="FQ110" s="22"/>
      <c r="FR110" s="22"/>
      <c r="FS110" s="22"/>
      <c r="FT110" s="22"/>
      <c r="FU110" s="22"/>
      <c r="FV110" s="22"/>
      <c r="FW110" s="22"/>
      <c r="FX110" s="22"/>
      <c r="FY110" s="22"/>
      <c r="FZ110" s="22"/>
      <c r="GA110" s="22"/>
      <c r="GB110" s="22"/>
      <c r="GC110" s="22"/>
      <c r="GD110" s="22"/>
      <c r="GE110" s="22"/>
      <c r="GF110" s="22"/>
      <c r="GG110" s="22"/>
      <c r="GH110" s="22"/>
      <c r="GI110" s="22"/>
      <c r="GJ110" s="22"/>
      <c r="GK110" s="22"/>
      <c r="GL110" s="22"/>
      <c r="GM110" s="22"/>
      <c r="GN110" s="22"/>
      <c r="GO110" s="22"/>
      <c r="GP110" s="22"/>
      <c r="GQ110" s="22"/>
      <c r="GR110" s="22"/>
      <c r="GS110" s="22"/>
      <c r="GT110" s="22"/>
      <c r="GU110" s="22"/>
      <c r="GV110" s="22"/>
      <c r="GW110" s="22"/>
      <c r="GX110" s="22"/>
      <c r="GY110" s="22"/>
      <c r="GZ110" s="22"/>
      <c r="HA110" s="22"/>
      <c r="HB110" s="22"/>
      <c r="HC110" s="22"/>
      <c r="HD110" s="22"/>
      <c r="HE110" s="22"/>
      <c r="HF110" s="22"/>
      <c r="HG110" s="22"/>
      <c r="HH110" s="22"/>
      <c r="HI110" s="22"/>
      <c r="HJ110" s="22"/>
      <c r="HK110" s="22"/>
      <c r="HL110" s="22"/>
      <c r="HM110" s="22"/>
      <c r="HN110" s="22"/>
      <c r="HO110" s="22"/>
      <c r="HP110" s="22"/>
      <c r="HQ110" s="22"/>
      <c r="HR110" s="22"/>
      <c r="HS110" s="22"/>
      <c r="HT110" s="22"/>
      <c r="HU110" s="22"/>
      <c r="HV110" s="22"/>
      <c r="HW110" s="22"/>
      <c r="HX110" s="22"/>
      <c r="HY110" s="22"/>
      <c r="HZ110" s="22"/>
      <c r="IA110" s="22"/>
      <c r="IB110" s="22"/>
      <c r="IC110" s="22"/>
      <c r="ID110" s="22"/>
      <c r="IE110" s="22"/>
      <c r="IF110" s="22"/>
      <c r="IG110" s="22"/>
      <c r="IH110" s="22"/>
      <c r="II110" s="22"/>
      <c r="IJ110" s="22"/>
      <c r="IK110" s="22"/>
      <c r="IL110" s="22"/>
      <c r="IM110" s="22"/>
      <c r="IN110" s="22"/>
      <c r="IO110" s="22"/>
      <c r="IP110" s="22"/>
      <c r="IQ110" s="22"/>
      <c r="IR110" s="22"/>
      <c r="IS110" s="22"/>
      <c r="IT110" s="22"/>
      <c r="IU110" s="22"/>
      <c r="IV110" s="22"/>
      <c r="IW110" s="22"/>
      <c r="IX110" s="22"/>
      <c r="IY110" s="22"/>
      <c r="IZ110" s="22"/>
      <c r="JA110" s="22"/>
      <c r="JB110" s="22"/>
      <c r="JC110" s="22"/>
      <c r="JD110" s="22"/>
      <c r="JE110" s="22"/>
      <c r="JF110" s="22"/>
      <c r="JG110" s="22"/>
      <c r="JH110" s="22"/>
      <c r="JI110" s="22"/>
      <c r="JJ110" s="22"/>
      <c r="JK110" s="22"/>
      <c r="JL110" s="22"/>
      <c r="JM110" s="22"/>
      <c r="JN110" s="22"/>
      <c r="JO110" s="22"/>
      <c r="JP110" s="22"/>
      <c r="JQ110" s="22"/>
      <c r="JR110" s="22"/>
      <c r="JS110" s="22"/>
      <c r="JT110" s="22"/>
      <c r="JU110" s="22"/>
      <c r="JV110" s="22"/>
      <c r="JW110" s="22"/>
      <c r="JX110" s="22"/>
      <c r="JY110" s="22"/>
      <c r="JZ110" s="22"/>
      <c r="KA110" s="22"/>
      <c r="KB110" s="22"/>
      <c r="KC110" s="22"/>
      <c r="KD110" s="22"/>
      <c r="KE110" s="22"/>
      <c r="KF110" s="22"/>
      <c r="KG110" s="22"/>
      <c r="KH110" s="22"/>
      <c r="KI110" s="22"/>
      <c r="KJ110" s="22"/>
      <c r="KK110" s="22"/>
      <c r="KL110" s="22"/>
      <c r="KM110" s="22"/>
      <c r="KN110" s="22"/>
      <c r="KO110" s="22"/>
      <c r="KP110" s="22"/>
      <c r="KQ110" s="22"/>
      <c r="KR110" s="22"/>
      <c r="KS110" s="22"/>
      <c r="KT110" s="22"/>
      <c r="KU110" s="22"/>
      <c r="KV110" s="22"/>
      <c r="KW110" s="22"/>
      <c r="KX110" s="22"/>
      <c r="KY110" s="22"/>
      <c r="KZ110" s="22"/>
      <c r="LA110" s="22"/>
      <c r="LB110" s="22"/>
      <c r="LC110" s="22"/>
      <c r="LD110" s="22"/>
      <c r="LE110" s="22"/>
      <c r="LF110" s="22"/>
      <c r="LG110" s="22"/>
      <c r="LH110" s="22"/>
      <c r="LI110" s="22"/>
      <c r="LJ110" s="22"/>
      <c r="LK110" s="22"/>
      <c r="LL110" s="22"/>
      <c r="LM110" s="22"/>
      <c r="LN110" s="22"/>
      <c r="LO110" s="22"/>
      <c r="LP110" s="22"/>
      <c r="LQ110" s="22"/>
      <c r="LR110" s="22"/>
      <c r="LS110" s="22"/>
      <c r="LT110" s="22"/>
      <c r="LU110" s="22"/>
      <c r="LV110" s="22"/>
      <c r="LW110" s="22"/>
      <c r="LX110" s="22"/>
      <c r="LY110" s="22"/>
      <c r="LZ110" s="22"/>
      <c r="MA110" s="22"/>
      <c r="MB110" s="22"/>
      <c r="MC110" s="22"/>
      <c r="MD110" s="22"/>
      <c r="ME110" s="22"/>
      <c r="MF110" s="22"/>
      <c r="MG110" s="22"/>
      <c r="MH110" s="22"/>
      <c r="MI110" s="22"/>
      <c r="MJ110" s="22"/>
      <c r="MK110" s="22"/>
      <c r="ML110" s="22"/>
      <c r="MM110" s="22"/>
      <c r="MN110" s="22"/>
      <c r="MO110" s="22"/>
      <c r="MP110" s="22"/>
      <c r="MQ110" s="22"/>
      <c r="MR110" s="22"/>
      <c r="MS110" s="22"/>
      <c r="MT110" s="22"/>
      <c r="MU110" s="22"/>
      <c r="MV110" s="22"/>
      <c r="MW110" s="22"/>
      <c r="MX110" s="22"/>
      <c r="MY110" s="22"/>
      <c r="MZ110" s="22"/>
      <c r="NA110" s="22"/>
      <c r="NB110" s="22"/>
      <c r="NC110" s="22"/>
      <c r="ND110" s="22"/>
      <c r="NE110" s="22"/>
      <c r="NF110" s="22"/>
      <c r="NG110" s="22"/>
      <c r="NH110" s="22"/>
      <c r="NI110" s="22"/>
      <c r="NJ110" s="22"/>
      <c r="NK110" s="22"/>
      <c r="NL110" s="22"/>
      <c r="NM110" s="22"/>
      <c r="NN110" s="22"/>
      <c r="NO110" s="22"/>
      <c r="NP110" s="22"/>
      <c r="NQ110" s="22"/>
      <c r="NR110" s="22"/>
      <c r="NS110" s="22"/>
      <c r="NT110" s="22"/>
      <c r="NU110" s="22"/>
      <c r="NV110" s="22"/>
      <c r="NW110" s="22"/>
      <c r="NX110" s="22"/>
      <c r="NY110" s="22"/>
      <c r="NZ110" s="22"/>
      <c r="OA110" s="22"/>
      <c r="OB110" s="22"/>
      <c r="OC110" s="22"/>
      <c r="OD110" s="22"/>
      <c r="OE110" s="22"/>
      <c r="OF110" s="22"/>
      <c r="OG110" s="22"/>
      <c r="OH110" s="22"/>
      <c r="OI110" s="22"/>
      <c r="OJ110" s="22"/>
      <c r="OK110" s="22"/>
      <c r="OL110" s="22"/>
      <c r="OM110" s="22"/>
      <c r="ON110" s="22"/>
      <c r="OO110" s="22"/>
      <c r="OP110" s="22"/>
      <c r="OQ110" s="22"/>
      <c r="OR110" s="22"/>
      <c r="OS110" s="22"/>
      <c r="OT110" s="22"/>
      <c r="OU110" s="22"/>
      <c r="OV110" s="22"/>
      <c r="OW110" s="22"/>
      <c r="OX110" s="22"/>
      <c r="OY110" s="22"/>
      <c r="OZ110" s="22"/>
      <c r="PA110" s="22"/>
      <c r="PB110" s="22"/>
      <c r="PC110" s="22"/>
      <c r="PD110" s="22"/>
      <c r="PE110" s="22"/>
      <c r="PF110" s="22"/>
      <c r="PG110" s="22"/>
      <c r="PH110" s="22"/>
      <c r="PI110" s="22"/>
      <c r="PJ110" s="22"/>
      <c r="PK110" s="22"/>
      <c r="PL110" s="22"/>
      <c r="PM110" s="22"/>
      <c r="PN110" s="22"/>
      <c r="PO110" s="22"/>
      <c r="PP110" s="22"/>
      <c r="PQ110" s="22"/>
      <c r="PR110" s="22"/>
      <c r="PS110" s="22"/>
      <c r="PT110" s="22"/>
      <c r="PU110" s="22"/>
      <c r="PV110" s="22"/>
      <c r="PW110" s="22"/>
      <c r="PX110" s="22"/>
      <c r="PY110" s="22"/>
      <c r="PZ110" s="22"/>
      <c r="QA110" s="22"/>
      <c r="QB110" s="22"/>
      <c r="QC110" s="22"/>
      <c r="QD110" s="22"/>
      <c r="QE110" s="22"/>
      <c r="QF110" s="22"/>
      <c r="QG110" s="22"/>
      <c r="QH110" s="22"/>
      <c r="QI110" s="22"/>
      <c r="QJ110" s="22"/>
      <c r="QK110" s="22"/>
      <c r="QL110" s="22"/>
      <c r="QM110" s="22"/>
      <c r="QN110" s="22"/>
      <c r="QO110" s="22"/>
      <c r="QP110" s="22"/>
      <c r="QQ110" s="22"/>
      <c r="QR110" s="22"/>
      <c r="QS110" s="22"/>
      <c r="QT110" s="22"/>
      <c r="QU110" s="22"/>
      <c r="QV110" s="22"/>
      <c r="QW110" s="22"/>
      <c r="QX110" s="22"/>
      <c r="QY110" s="22"/>
      <c r="QZ110" s="22"/>
      <c r="RA110" s="22"/>
      <c r="RB110" s="22"/>
      <c r="RC110" s="22"/>
      <c r="RD110" s="22"/>
      <c r="RE110" s="22"/>
      <c r="RF110" s="22"/>
      <c r="RG110" s="22"/>
      <c r="RH110" s="22"/>
      <c r="RI110" s="22"/>
      <c r="RJ110" s="22"/>
      <c r="RK110" s="22"/>
      <c r="RL110" s="22"/>
      <c r="RM110" s="22"/>
      <c r="RN110" s="22"/>
      <c r="RO110" s="22"/>
      <c r="RP110" s="22"/>
      <c r="RQ110" s="22"/>
      <c r="RR110" s="22"/>
      <c r="RS110" s="22"/>
      <c r="RT110" s="22"/>
      <c r="RU110" s="22"/>
      <c r="RV110" s="22"/>
      <c r="RW110" s="22"/>
      <c r="RX110" s="22"/>
      <c r="RY110" s="22"/>
      <c r="RZ110" s="22"/>
      <c r="SA110" s="22"/>
      <c r="SB110" s="22"/>
      <c r="SC110" s="22"/>
      <c r="SD110" s="22"/>
      <c r="SE110" s="22"/>
      <c r="SF110" s="22"/>
      <c r="SG110" s="22"/>
      <c r="SH110" s="22"/>
      <c r="SI110" s="22"/>
      <c r="SJ110" s="22"/>
      <c r="SK110" s="22"/>
      <c r="SL110" s="22"/>
      <c r="SM110" s="22"/>
      <c r="SN110" s="22"/>
      <c r="SO110" s="22"/>
      <c r="SP110" s="22"/>
      <c r="SQ110" s="22"/>
      <c r="SR110" s="22"/>
      <c r="SS110" s="22"/>
      <c r="ST110" s="22"/>
      <c r="SU110" s="22"/>
      <c r="SV110" s="22"/>
      <c r="SW110" s="22"/>
      <c r="SX110" s="22"/>
      <c r="SY110" s="22"/>
      <c r="SZ110" s="22"/>
      <c r="TA110" s="22"/>
      <c r="TB110" s="22"/>
      <c r="TC110" s="22"/>
      <c r="TD110" s="22"/>
      <c r="TE110" s="22"/>
      <c r="TF110" s="22"/>
      <c r="TG110" s="22"/>
      <c r="TH110" s="22"/>
      <c r="TI110" s="22"/>
      <c r="TJ110" s="22"/>
      <c r="TK110" s="22"/>
      <c r="TL110" s="22"/>
      <c r="TM110" s="22"/>
      <c r="TN110" s="22"/>
      <c r="TO110" s="22"/>
      <c r="TP110" s="22"/>
      <c r="TQ110" s="22"/>
      <c r="TR110" s="22"/>
      <c r="TS110" s="22"/>
      <c r="TT110" s="22"/>
      <c r="TU110" s="22"/>
      <c r="TV110" s="22"/>
      <c r="TW110" s="22"/>
      <c r="TX110" s="22"/>
    </row>
    <row r="111" spans="1:544" s="79" customFormat="1" x14ac:dyDescent="0.2">
      <c r="A111" s="35" t="s">
        <v>218</v>
      </c>
      <c r="B111" s="46" t="s">
        <v>200</v>
      </c>
      <c r="C111" s="61" t="s">
        <v>201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1173460</v>
      </c>
      <c r="J111" s="48">
        <v>215879</v>
      </c>
      <c r="K111" s="48">
        <v>209209</v>
      </c>
      <c r="L111" s="48">
        <v>264451</v>
      </c>
      <c r="M111" s="48">
        <v>224323</v>
      </c>
      <c r="N111" s="48">
        <v>241714</v>
      </c>
      <c r="O111" s="48">
        <v>247849</v>
      </c>
      <c r="P111" s="48">
        <f t="shared" si="28"/>
        <v>2576885</v>
      </c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2"/>
      <c r="EI111" s="22"/>
      <c r="EJ111" s="22"/>
      <c r="EK111" s="22"/>
      <c r="EL111" s="22"/>
      <c r="EM111" s="22"/>
      <c r="EN111" s="22"/>
      <c r="EO111" s="22"/>
      <c r="EP111" s="22"/>
      <c r="EQ111" s="22"/>
      <c r="ER111" s="22"/>
      <c r="ES111" s="22"/>
      <c r="ET111" s="22"/>
      <c r="EU111" s="22"/>
      <c r="EV111" s="22"/>
      <c r="EW111" s="22"/>
      <c r="EX111" s="22"/>
      <c r="EY111" s="22"/>
      <c r="EZ111" s="22"/>
      <c r="FA111" s="22"/>
      <c r="FB111" s="22"/>
      <c r="FC111" s="22"/>
      <c r="FD111" s="22"/>
      <c r="FE111" s="22"/>
      <c r="FF111" s="22"/>
      <c r="FG111" s="22"/>
      <c r="FH111" s="22"/>
      <c r="FI111" s="22"/>
      <c r="FJ111" s="22"/>
      <c r="FK111" s="22"/>
      <c r="FL111" s="22"/>
      <c r="FM111" s="22"/>
      <c r="FN111" s="22"/>
      <c r="FO111" s="22"/>
      <c r="FP111" s="22"/>
      <c r="FQ111" s="22"/>
      <c r="FR111" s="22"/>
      <c r="FS111" s="22"/>
      <c r="FT111" s="22"/>
      <c r="FU111" s="22"/>
      <c r="FV111" s="22"/>
      <c r="FW111" s="22"/>
      <c r="FX111" s="22"/>
      <c r="FY111" s="22"/>
      <c r="FZ111" s="22"/>
      <c r="GA111" s="22"/>
      <c r="GB111" s="22"/>
      <c r="GC111" s="22"/>
      <c r="GD111" s="22"/>
      <c r="GE111" s="22"/>
      <c r="GF111" s="22"/>
      <c r="GG111" s="22"/>
      <c r="GH111" s="22"/>
      <c r="GI111" s="22"/>
      <c r="GJ111" s="22"/>
      <c r="GK111" s="22"/>
      <c r="GL111" s="22"/>
      <c r="GM111" s="22"/>
      <c r="GN111" s="22"/>
      <c r="GO111" s="22"/>
      <c r="GP111" s="22"/>
      <c r="GQ111" s="22"/>
      <c r="GR111" s="22"/>
      <c r="GS111" s="22"/>
      <c r="GT111" s="22"/>
      <c r="GU111" s="22"/>
      <c r="GV111" s="22"/>
      <c r="GW111" s="22"/>
      <c r="GX111" s="22"/>
      <c r="GY111" s="22"/>
      <c r="GZ111" s="22"/>
      <c r="HA111" s="22"/>
      <c r="HB111" s="22"/>
      <c r="HC111" s="22"/>
      <c r="HD111" s="22"/>
      <c r="HE111" s="22"/>
      <c r="HF111" s="22"/>
      <c r="HG111" s="22"/>
      <c r="HH111" s="22"/>
      <c r="HI111" s="22"/>
      <c r="HJ111" s="22"/>
      <c r="HK111" s="22"/>
      <c r="HL111" s="22"/>
      <c r="HM111" s="22"/>
      <c r="HN111" s="22"/>
      <c r="HO111" s="22"/>
      <c r="HP111" s="22"/>
      <c r="HQ111" s="22"/>
      <c r="HR111" s="22"/>
      <c r="HS111" s="22"/>
      <c r="HT111" s="22"/>
      <c r="HU111" s="22"/>
      <c r="HV111" s="22"/>
      <c r="HW111" s="22"/>
      <c r="HX111" s="22"/>
      <c r="HY111" s="22"/>
      <c r="HZ111" s="22"/>
      <c r="IA111" s="22"/>
      <c r="IB111" s="22"/>
      <c r="IC111" s="22"/>
      <c r="ID111" s="22"/>
      <c r="IE111" s="22"/>
      <c r="IF111" s="22"/>
      <c r="IG111" s="22"/>
      <c r="IH111" s="22"/>
      <c r="II111" s="22"/>
      <c r="IJ111" s="22"/>
      <c r="IK111" s="22"/>
      <c r="IL111" s="22"/>
      <c r="IM111" s="22"/>
      <c r="IN111" s="22"/>
      <c r="IO111" s="22"/>
      <c r="IP111" s="22"/>
      <c r="IQ111" s="22"/>
      <c r="IR111" s="22"/>
      <c r="IS111" s="22"/>
      <c r="IT111" s="22"/>
      <c r="IU111" s="22"/>
      <c r="IV111" s="22"/>
      <c r="IW111" s="22"/>
      <c r="IX111" s="22"/>
      <c r="IY111" s="22"/>
      <c r="IZ111" s="22"/>
      <c r="JA111" s="22"/>
      <c r="JB111" s="22"/>
      <c r="JC111" s="22"/>
      <c r="JD111" s="22"/>
      <c r="JE111" s="22"/>
      <c r="JF111" s="22"/>
      <c r="JG111" s="22"/>
      <c r="JH111" s="22"/>
      <c r="JI111" s="22"/>
      <c r="JJ111" s="22"/>
      <c r="JK111" s="22"/>
      <c r="JL111" s="22"/>
      <c r="JM111" s="22"/>
      <c r="JN111" s="22"/>
      <c r="JO111" s="22"/>
      <c r="JP111" s="22"/>
      <c r="JQ111" s="22"/>
      <c r="JR111" s="22"/>
      <c r="JS111" s="22"/>
      <c r="JT111" s="22"/>
      <c r="JU111" s="22"/>
      <c r="JV111" s="22"/>
      <c r="JW111" s="22"/>
      <c r="JX111" s="22"/>
      <c r="JY111" s="22"/>
      <c r="JZ111" s="22"/>
      <c r="KA111" s="22"/>
      <c r="KB111" s="22"/>
      <c r="KC111" s="22"/>
      <c r="KD111" s="22"/>
      <c r="KE111" s="22"/>
      <c r="KF111" s="22"/>
      <c r="KG111" s="22"/>
      <c r="KH111" s="22"/>
      <c r="KI111" s="22"/>
      <c r="KJ111" s="22"/>
      <c r="KK111" s="22"/>
      <c r="KL111" s="22"/>
      <c r="KM111" s="22"/>
      <c r="KN111" s="22"/>
      <c r="KO111" s="22"/>
      <c r="KP111" s="22"/>
      <c r="KQ111" s="22"/>
      <c r="KR111" s="22"/>
      <c r="KS111" s="22"/>
      <c r="KT111" s="22"/>
      <c r="KU111" s="22"/>
      <c r="KV111" s="22"/>
      <c r="KW111" s="22"/>
      <c r="KX111" s="22"/>
      <c r="KY111" s="22"/>
      <c r="KZ111" s="22"/>
      <c r="LA111" s="22"/>
      <c r="LB111" s="22"/>
      <c r="LC111" s="22"/>
      <c r="LD111" s="22"/>
      <c r="LE111" s="22"/>
      <c r="LF111" s="22"/>
      <c r="LG111" s="22"/>
      <c r="LH111" s="22"/>
      <c r="LI111" s="22"/>
      <c r="LJ111" s="22"/>
      <c r="LK111" s="22"/>
      <c r="LL111" s="22"/>
      <c r="LM111" s="22"/>
      <c r="LN111" s="22"/>
      <c r="LO111" s="22"/>
      <c r="LP111" s="22"/>
      <c r="LQ111" s="22"/>
      <c r="LR111" s="22"/>
      <c r="LS111" s="22"/>
      <c r="LT111" s="22"/>
      <c r="LU111" s="22"/>
      <c r="LV111" s="22"/>
      <c r="LW111" s="22"/>
      <c r="LX111" s="22"/>
      <c r="LY111" s="22"/>
      <c r="LZ111" s="22"/>
      <c r="MA111" s="22"/>
      <c r="MB111" s="22"/>
      <c r="MC111" s="22"/>
      <c r="MD111" s="22"/>
      <c r="ME111" s="22"/>
      <c r="MF111" s="22"/>
      <c r="MG111" s="22"/>
      <c r="MH111" s="22"/>
      <c r="MI111" s="22"/>
      <c r="MJ111" s="22"/>
      <c r="MK111" s="22"/>
      <c r="ML111" s="22"/>
      <c r="MM111" s="22"/>
      <c r="MN111" s="22"/>
      <c r="MO111" s="22"/>
      <c r="MP111" s="22"/>
      <c r="MQ111" s="22"/>
      <c r="MR111" s="22"/>
      <c r="MS111" s="22"/>
      <c r="MT111" s="22"/>
      <c r="MU111" s="22"/>
      <c r="MV111" s="22"/>
      <c r="MW111" s="22"/>
      <c r="MX111" s="22"/>
      <c r="MY111" s="22"/>
      <c r="MZ111" s="22"/>
      <c r="NA111" s="22"/>
      <c r="NB111" s="22"/>
      <c r="NC111" s="22"/>
      <c r="ND111" s="22"/>
      <c r="NE111" s="22"/>
      <c r="NF111" s="22"/>
      <c r="NG111" s="22"/>
      <c r="NH111" s="22"/>
      <c r="NI111" s="22"/>
      <c r="NJ111" s="22"/>
      <c r="NK111" s="22"/>
      <c r="NL111" s="22"/>
      <c r="NM111" s="22"/>
      <c r="NN111" s="22"/>
      <c r="NO111" s="22"/>
      <c r="NP111" s="22"/>
      <c r="NQ111" s="22"/>
      <c r="NR111" s="22"/>
      <c r="NS111" s="22"/>
      <c r="NT111" s="22"/>
      <c r="NU111" s="22"/>
      <c r="NV111" s="22"/>
      <c r="NW111" s="22"/>
      <c r="NX111" s="22"/>
      <c r="NY111" s="22"/>
      <c r="NZ111" s="22"/>
      <c r="OA111" s="22"/>
      <c r="OB111" s="22"/>
      <c r="OC111" s="22"/>
      <c r="OD111" s="22"/>
      <c r="OE111" s="22"/>
      <c r="OF111" s="22"/>
      <c r="OG111" s="22"/>
      <c r="OH111" s="22"/>
      <c r="OI111" s="22"/>
      <c r="OJ111" s="22"/>
      <c r="OK111" s="22"/>
      <c r="OL111" s="22"/>
      <c r="OM111" s="22"/>
      <c r="ON111" s="22"/>
      <c r="OO111" s="22"/>
      <c r="OP111" s="22"/>
      <c r="OQ111" s="22"/>
      <c r="OR111" s="22"/>
      <c r="OS111" s="22"/>
      <c r="OT111" s="22"/>
      <c r="OU111" s="22"/>
      <c r="OV111" s="22"/>
      <c r="OW111" s="22"/>
      <c r="OX111" s="22"/>
      <c r="OY111" s="22"/>
      <c r="OZ111" s="22"/>
      <c r="PA111" s="22"/>
      <c r="PB111" s="22"/>
      <c r="PC111" s="22"/>
      <c r="PD111" s="22"/>
      <c r="PE111" s="22"/>
      <c r="PF111" s="22"/>
      <c r="PG111" s="22"/>
      <c r="PH111" s="22"/>
      <c r="PI111" s="22"/>
      <c r="PJ111" s="22"/>
      <c r="PK111" s="22"/>
      <c r="PL111" s="22"/>
      <c r="PM111" s="22"/>
      <c r="PN111" s="22"/>
      <c r="PO111" s="22"/>
      <c r="PP111" s="22"/>
      <c r="PQ111" s="22"/>
      <c r="PR111" s="22"/>
      <c r="PS111" s="22"/>
      <c r="PT111" s="22"/>
      <c r="PU111" s="22"/>
      <c r="PV111" s="22"/>
      <c r="PW111" s="22"/>
      <c r="PX111" s="22"/>
      <c r="PY111" s="22"/>
      <c r="PZ111" s="22"/>
      <c r="QA111" s="22"/>
      <c r="QB111" s="22"/>
      <c r="QC111" s="22"/>
      <c r="QD111" s="22"/>
      <c r="QE111" s="22"/>
      <c r="QF111" s="22"/>
      <c r="QG111" s="22"/>
      <c r="QH111" s="22"/>
      <c r="QI111" s="22"/>
      <c r="QJ111" s="22"/>
      <c r="QK111" s="22"/>
      <c r="QL111" s="22"/>
      <c r="QM111" s="22"/>
      <c r="QN111" s="22"/>
      <c r="QO111" s="22"/>
      <c r="QP111" s="22"/>
      <c r="QQ111" s="22"/>
      <c r="QR111" s="22"/>
      <c r="QS111" s="22"/>
      <c r="QT111" s="22"/>
      <c r="QU111" s="22"/>
      <c r="QV111" s="22"/>
      <c r="QW111" s="22"/>
      <c r="QX111" s="22"/>
      <c r="QY111" s="22"/>
      <c r="QZ111" s="22"/>
      <c r="RA111" s="22"/>
      <c r="RB111" s="22"/>
      <c r="RC111" s="22"/>
      <c r="RD111" s="22"/>
      <c r="RE111" s="22"/>
      <c r="RF111" s="22"/>
      <c r="RG111" s="22"/>
      <c r="RH111" s="22"/>
      <c r="RI111" s="22"/>
      <c r="RJ111" s="22"/>
      <c r="RK111" s="22"/>
      <c r="RL111" s="22"/>
      <c r="RM111" s="22"/>
      <c r="RN111" s="22"/>
      <c r="RO111" s="22"/>
      <c r="RP111" s="22"/>
      <c r="RQ111" s="22"/>
      <c r="RR111" s="22"/>
      <c r="RS111" s="22"/>
      <c r="RT111" s="22"/>
      <c r="RU111" s="22"/>
      <c r="RV111" s="22"/>
      <c r="RW111" s="22"/>
      <c r="RX111" s="22"/>
      <c r="RY111" s="22"/>
      <c r="RZ111" s="22"/>
      <c r="SA111" s="22"/>
      <c r="SB111" s="22"/>
      <c r="SC111" s="22"/>
      <c r="SD111" s="22"/>
      <c r="SE111" s="22"/>
      <c r="SF111" s="22"/>
      <c r="SG111" s="22"/>
      <c r="SH111" s="22"/>
      <c r="SI111" s="22"/>
      <c r="SJ111" s="22"/>
      <c r="SK111" s="22"/>
      <c r="SL111" s="22"/>
      <c r="SM111" s="22"/>
      <c r="SN111" s="22"/>
      <c r="SO111" s="22"/>
      <c r="SP111" s="22"/>
      <c r="SQ111" s="22"/>
      <c r="SR111" s="22"/>
      <c r="SS111" s="22"/>
      <c r="ST111" s="22"/>
      <c r="SU111" s="22"/>
      <c r="SV111" s="22"/>
      <c r="SW111" s="22"/>
      <c r="SX111" s="22"/>
      <c r="SY111" s="22"/>
      <c r="SZ111" s="22"/>
      <c r="TA111" s="22"/>
      <c r="TB111" s="22"/>
      <c r="TC111" s="22"/>
      <c r="TD111" s="22"/>
      <c r="TE111" s="22"/>
      <c r="TF111" s="22"/>
      <c r="TG111" s="22"/>
      <c r="TH111" s="22"/>
      <c r="TI111" s="22"/>
      <c r="TJ111" s="22"/>
      <c r="TK111" s="22"/>
      <c r="TL111" s="22"/>
      <c r="TM111" s="22"/>
      <c r="TN111" s="22"/>
      <c r="TO111" s="22"/>
      <c r="TP111" s="22"/>
      <c r="TQ111" s="22"/>
      <c r="TR111" s="22"/>
      <c r="TS111" s="22"/>
      <c r="TT111" s="22"/>
      <c r="TU111" s="22"/>
      <c r="TV111" s="22"/>
      <c r="TW111" s="22"/>
      <c r="TX111" s="22"/>
    </row>
    <row r="112" spans="1:544" s="79" customFormat="1" x14ac:dyDescent="0.2">
      <c r="A112" s="35" t="s">
        <v>219</v>
      </c>
      <c r="B112" s="46" t="s">
        <v>203</v>
      </c>
      <c r="C112" s="61" t="s">
        <v>204</v>
      </c>
      <c r="D112" s="48">
        <v>0</v>
      </c>
      <c r="E112" s="48">
        <v>0</v>
      </c>
      <c r="F112" s="48">
        <v>0</v>
      </c>
      <c r="G112" s="48">
        <v>0</v>
      </c>
      <c r="H112" s="48">
        <v>0</v>
      </c>
      <c r="I112" s="48">
        <v>1909189</v>
      </c>
      <c r="J112" s="48">
        <v>396858</v>
      </c>
      <c r="K112" s="48">
        <v>342785</v>
      </c>
      <c r="L112" s="48">
        <v>390435</v>
      </c>
      <c r="M112" s="48">
        <v>344748</v>
      </c>
      <c r="N112" s="48">
        <v>387217</v>
      </c>
      <c r="O112" s="48">
        <v>418695</v>
      </c>
      <c r="P112" s="48">
        <f t="shared" si="28"/>
        <v>4189927</v>
      </c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2"/>
      <c r="FJ112" s="22"/>
      <c r="FK112" s="22"/>
      <c r="FL112" s="22"/>
      <c r="FM112" s="22"/>
      <c r="FN112" s="22"/>
      <c r="FO112" s="22"/>
      <c r="FP112" s="22"/>
      <c r="FQ112" s="22"/>
      <c r="FR112" s="22"/>
      <c r="FS112" s="22"/>
      <c r="FT112" s="22"/>
      <c r="FU112" s="22"/>
      <c r="FV112" s="22"/>
      <c r="FW112" s="22"/>
      <c r="FX112" s="22"/>
      <c r="FY112" s="22"/>
      <c r="FZ112" s="22"/>
      <c r="GA112" s="22"/>
      <c r="GB112" s="22"/>
      <c r="GC112" s="22"/>
      <c r="GD112" s="22"/>
      <c r="GE112" s="22"/>
      <c r="GF112" s="22"/>
      <c r="GG112" s="22"/>
      <c r="GH112" s="22"/>
      <c r="GI112" s="22"/>
      <c r="GJ112" s="22"/>
      <c r="GK112" s="22"/>
      <c r="GL112" s="22"/>
      <c r="GM112" s="22"/>
      <c r="GN112" s="22"/>
      <c r="GO112" s="22"/>
      <c r="GP112" s="22"/>
      <c r="GQ112" s="22"/>
      <c r="GR112" s="22"/>
      <c r="GS112" s="22"/>
      <c r="GT112" s="22"/>
      <c r="GU112" s="22"/>
      <c r="GV112" s="22"/>
      <c r="GW112" s="22"/>
      <c r="GX112" s="22"/>
      <c r="GY112" s="22"/>
      <c r="GZ112" s="22"/>
      <c r="HA112" s="22"/>
      <c r="HB112" s="22"/>
      <c r="HC112" s="22"/>
      <c r="HD112" s="22"/>
      <c r="HE112" s="22"/>
      <c r="HF112" s="22"/>
      <c r="HG112" s="22"/>
      <c r="HH112" s="22"/>
      <c r="HI112" s="22"/>
      <c r="HJ112" s="22"/>
      <c r="HK112" s="22"/>
      <c r="HL112" s="22"/>
      <c r="HM112" s="22"/>
      <c r="HN112" s="22"/>
      <c r="HO112" s="22"/>
      <c r="HP112" s="22"/>
      <c r="HQ112" s="22"/>
      <c r="HR112" s="22"/>
      <c r="HS112" s="22"/>
      <c r="HT112" s="22"/>
      <c r="HU112" s="22"/>
      <c r="HV112" s="22"/>
      <c r="HW112" s="22"/>
      <c r="HX112" s="22"/>
      <c r="HY112" s="22"/>
      <c r="HZ112" s="22"/>
      <c r="IA112" s="22"/>
      <c r="IB112" s="22"/>
      <c r="IC112" s="22"/>
      <c r="ID112" s="22"/>
      <c r="IE112" s="22"/>
      <c r="IF112" s="22"/>
      <c r="IG112" s="22"/>
      <c r="IH112" s="22"/>
      <c r="II112" s="22"/>
      <c r="IJ112" s="22"/>
      <c r="IK112" s="22"/>
      <c r="IL112" s="22"/>
      <c r="IM112" s="22"/>
      <c r="IN112" s="22"/>
      <c r="IO112" s="22"/>
      <c r="IP112" s="22"/>
      <c r="IQ112" s="22"/>
      <c r="IR112" s="22"/>
      <c r="IS112" s="22"/>
      <c r="IT112" s="22"/>
      <c r="IU112" s="22"/>
      <c r="IV112" s="22"/>
      <c r="IW112" s="22"/>
      <c r="IX112" s="22"/>
      <c r="IY112" s="22"/>
      <c r="IZ112" s="22"/>
      <c r="JA112" s="22"/>
      <c r="JB112" s="22"/>
      <c r="JC112" s="22"/>
      <c r="JD112" s="22"/>
      <c r="JE112" s="22"/>
      <c r="JF112" s="22"/>
      <c r="JG112" s="22"/>
      <c r="JH112" s="22"/>
      <c r="JI112" s="22"/>
      <c r="JJ112" s="22"/>
      <c r="JK112" s="22"/>
      <c r="JL112" s="22"/>
      <c r="JM112" s="22"/>
      <c r="JN112" s="22"/>
      <c r="JO112" s="22"/>
      <c r="JP112" s="22"/>
      <c r="JQ112" s="22"/>
      <c r="JR112" s="22"/>
      <c r="JS112" s="22"/>
      <c r="JT112" s="22"/>
      <c r="JU112" s="22"/>
      <c r="JV112" s="22"/>
      <c r="JW112" s="22"/>
      <c r="JX112" s="22"/>
      <c r="JY112" s="22"/>
      <c r="JZ112" s="22"/>
      <c r="KA112" s="22"/>
      <c r="KB112" s="22"/>
      <c r="KC112" s="22"/>
      <c r="KD112" s="22"/>
      <c r="KE112" s="22"/>
      <c r="KF112" s="22"/>
      <c r="KG112" s="22"/>
      <c r="KH112" s="22"/>
      <c r="KI112" s="22"/>
      <c r="KJ112" s="22"/>
      <c r="KK112" s="22"/>
      <c r="KL112" s="22"/>
      <c r="KM112" s="22"/>
      <c r="KN112" s="22"/>
      <c r="KO112" s="22"/>
      <c r="KP112" s="22"/>
      <c r="KQ112" s="22"/>
      <c r="KR112" s="22"/>
      <c r="KS112" s="22"/>
      <c r="KT112" s="22"/>
      <c r="KU112" s="22"/>
      <c r="KV112" s="22"/>
      <c r="KW112" s="22"/>
      <c r="KX112" s="22"/>
      <c r="KY112" s="22"/>
      <c r="KZ112" s="22"/>
      <c r="LA112" s="22"/>
      <c r="LB112" s="22"/>
      <c r="LC112" s="22"/>
      <c r="LD112" s="22"/>
      <c r="LE112" s="22"/>
      <c r="LF112" s="22"/>
      <c r="LG112" s="22"/>
      <c r="LH112" s="22"/>
      <c r="LI112" s="22"/>
      <c r="LJ112" s="22"/>
      <c r="LK112" s="22"/>
      <c r="LL112" s="22"/>
      <c r="LM112" s="22"/>
      <c r="LN112" s="22"/>
      <c r="LO112" s="22"/>
      <c r="LP112" s="22"/>
      <c r="LQ112" s="22"/>
      <c r="LR112" s="22"/>
      <c r="LS112" s="22"/>
      <c r="LT112" s="22"/>
      <c r="LU112" s="22"/>
      <c r="LV112" s="22"/>
      <c r="LW112" s="22"/>
      <c r="LX112" s="22"/>
      <c r="LY112" s="22"/>
      <c r="LZ112" s="22"/>
      <c r="MA112" s="22"/>
      <c r="MB112" s="22"/>
      <c r="MC112" s="22"/>
      <c r="MD112" s="22"/>
      <c r="ME112" s="22"/>
      <c r="MF112" s="22"/>
      <c r="MG112" s="22"/>
      <c r="MH112" s="22"/>
      <c r="MI112" s="22"/>
      <c r="MJ112" s="22"/>
      <c r="MK112" s="22"/>
      <c r="ML112" s="22"/>
      <c r="MM112" s="22"/>
      <c r="MN112" s="22"/>
      <c r="MO112" s="22"/>
      <c r="MP112" s="22"/>
      <c r="MQ112" s="22"/>
      <c r="MR112" s="22"/>
      <c r="MS112" s="22"/>
      <c r="MT112" s="22"/>
      <c r="MU112" s="22"/>
      <c r="MV112" s="22"/>
      <c r="MW112" s="22"/>
      <c r="MX112" s="22"/>
      <c r="MY112" s="22"/>
      <c r="MZ112" s="22"/>
      <c r="NA112" s="22"/>
      <c r="NB112" s="22"/>
      <c r="NC112" s="22"/>
      <c r="ND112" s="22"/>
      <c r="NE112" s="22"/>
      <c r="NF112" s="22"/>
      <c r="NG112" s="22"/>
      <c r="NH112" s="22"/>
      <c r="NI112" s="22"/>
      <c r="NJ112" s="22"/>
      <c r="NK112" s="22"/>
      <c r="NL112" s="22"/>
      <c r="NM112" s="22"/>
      <c r="NN112" s="22"/>
      <c r="NO112" s="22"/>
      <c r="NP112" s="22"/>
      <c r="NQ112" s="22"/>
      <c r="NR112" s="22"/>
      <c r="NS112" s="22"/>
      <c r="NT112" s="22"/>
      <c r="NU112" s="22"/>
      <c r="NV112" s="22"/>
      <c r="NW112" s="22"/>
      <c r="NX112" s="22"/>
      <c r="NY112" s="22"/>
      <c r="NZ112" s="22"/>
      <c r="OA112" s="22"/>
      <c r="OB112" s="22"/>
      <c r="OC112" s="22"/>
      <c r="OD112" s="22"/>
      <c r="OE112" s="22"/>
      <c r="OF112" s="22"/>
      <c r="OG112" s="22"/>
      <c r="OH112" s="22"/>
      <c r="OI112" s="22"/>
      <c r="OJ112" s="22"/>
      <c r="OK112" s="22"/>
      <c r="OL112" s="22"/>
      <c r="OM112" s="22"/>
      <c r="ON112" s="22"/>
      <c r="OO112" s="22"/>
      <c r="OP112" s="22"/>
      <c r="OQ112" s="22"/>
      <c r="OR112" s="22"/>
      <c r="OS112" s="22"/>
      <c r="OT112" s="22"/>
      <c r="OU112" s="22"/>
      <c r="OV112" s="22"/>
      <c r="OW112" s="22"/>
      <c r="OX112" s="22"/>
      <c r="OY112" s="22"/>
      <c r="OZ112" s="22"/>
      <c r="PA112" s="22"/>
      <c r="PB112" s="22"/>
      <c r="PC112" s="22"/>
      <c r="PD112" s="22"/>
      <c r="PE112" s="22"/>
      <c r="PF112" s="22"/>
      <c r="PG112" s="22"/>
      <c r="PH112" s="22"/>
      <c r="PI112" s="22"/>
      <c r="PJ112" s="22"/>
      <c r="PK112" s="22"/>
      <c r="PL112" s="22"/>
      <c r="PM112" s="22"/>
      <c r="PN112" s="22"/>
      <c r="PO112" s="22"/>
      <c r="PP112" s="22"/>
      <c r="PQ112" s="22"/>
      <c r="PR112" s="22"/>
      <c r="PS112" s="22"/>
      <c r="PT112" s="22"/>
      <c r="PU112" s="22"/>
      <c r="PV112" s="22"/>
      <c r="PW112" s="22"/>
      <c r="PX112" s="22"/>
      <c r="PY112" s="22"/>
      <c r="PZ112" s="22"/>
      <c r="QA112" s="22"/>
      <c r="QB112" s="22"/>
      <c r="QC112" s="22"/>
      <c r="QD112" s="22"/>
      <c r="QE112" s="22"/>
      <c r="QF112" s="22"/>
      <c r="QG112" s="22"/>
      <c r="QH112" s="22"/>
      <c r="QI112" s="22"/>
      <c r="QJ112" s="22"/>
      <c r="QK112" s="22"/>
      <c r="QL112" s="22"/>
      <c r="QM112" s="22"/>
      <c r="QN112" s="22"/>
      <c r="QO112" s="22"/>
      <c r="QP112" s="22"/>
      <c r="QQ112" s="22"/>
      <c r="QR112" s="22"/>
      <c r="QS112" s="22"/>
      <c r="QT112" s="22"/>
      <c r="QU112" s="22"/>
      <c r="QV112" s="22"/>
      <c r="QW112" s="22"/>
      <c r="QX112" s="22"/>
      <c r="QY112" s="22"/>
      <c r="QZ112" s="22"/>
      <c r="RA112" s="22"/>
      <c r="RB112" s="22"/>
      <c r="RC112" s="22"/>
      <c r="RD112" s="22"/>
      <c r="RE112" s="22"/>
      <c r="RF112" s="22"/>
      <c r="RG112" s="22"/>
      <c r="RH112" s="22"/>
      <c r="RI112" s="22"/>
      <c r="RJ112" s="22"/>
      <c r="RK112" s="22"/>
      <c r="RL112" s="22"/>
      <c r="RM112" s="22"/>
      <c r="RN112" s="22"/>
      <c r="RO112" s="22"/>
      <c r="RP112" s="22"/>
      <c r="RQ112" s="22"/>
      <c r="RR112" s="22"/>
      <c r="RS112" s="22"/>
      <c r="RT112" s="22"/>
      <c r="RU112" s="22"/>
      <c r="RV112" s="22"/>
      <c r="RW112" s="22"/>
      <c r="RX112" s="22"/>
      <c r="RY112" s="22"/>
      <c r="RZ112" s="22"/>
      <c r="SA112" s="22"/>
      <c r="SB112" s="22"/>
      <c r="SC112" s="22"/>
      <c r="SD112" s="22"/>
      <c r="SE112" s="22"/>
      <c r="SF112" s="22"/>
      <c r="SG112" s="22"/>
      <c r="SH112" s="22"/>
      <c r="SI112" s="22"/>
      <c r="SJ112" s="22"/>
      <c r="SK112" s="22"/>
      <c r="SL112" s="22"/>
      <c r="SM112" s="22"/>
      <c r="SN112" s="22"/>
      <c r="SO112" s="22"/>
      <c r="SP112" s="22"/>
      <c r="SQ112" s="22"/>
      <c r="SR112" s="22"/>
      <c r="SS112" s="22"/>
      <c r="ST112" s="22"/>
      <c r="SU112" s="22"/>
      <c r="SV112" s="22"/>
      <c r="SW112" s="22"/>
      <c r="SX112" s="22"/>
      <c r="SY112" s="22"/>
      <c r="SZ112" s="22"/>
      <c r="TA112" s="22"/>
      <c r="TB112" s="22"/>
      <c r="TC112" s="22"/>
      <c r="TD112" s="22"/>
      <c r="TE112" s="22"/>
      <c r="TF112" s="22"/>
      <c r="TG112" s="22"/>
      <c r="TH112" s="22"/>
      <c r="TI112" s="22"/>
      <c r="TJ112" s="22"/>
      <c r="TK112" s="22"/>
      <c r="TL112" s="22"/>
      <c r="TM112" s="22"/>
      <c r="TN112" s="22"/>
      <c r="TO112" s="22"/>
      <c r="TP112" s="22"/>
      <c r="TQ112" s="22"/>
      <c r="TR112" s="22"/>
      <c r="TS112" s="22"/>
      <c r="TT112" s="22"/>
      <c r="TU112" s="22"/>
      <c r="TV112" s="22"/>
      <c r="TW112" s="22"/>
      <c r="TX112" s="22"/>
    </row>
    <row r="113" spans="1:544" s="79" customFormat="1" x14ac:dyDescent="0.2">
      <c r="A113" s="35" t="s">
        <v>220</v>
      </c>
      <c r="B113" s="46" t="s">
        <v>206</v>
      </c>
      <c r="C113" s="61" t="s">
        <v>207</v>
      </c>
      <c r="D113" s="48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6176934</v>
      </c>
      <c r="J113" s="48">
        <v>857649</v>
      </c>
      <c r="K113" s="48">
        <v>864811</v>
      </c>
      <c r="L113" s="48">
        <v>854444</v>
      </c>
      <c r="M113" s="48">
        <v>1037084</v>
      </c>
      <c r="N113" s="48">
        <v>1594032</v>
      </c>
      <c r="O113" s="48">
        <v>1398567</v>
      </c>
      <c r="P113" s="48">
        <f t="shared" si="28"/>
        <v>12783521</v>
      </c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/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/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2"/>
      <c r="FJ113" s="22"/>
      <c r="FK113" s="22"/>
      <c r="FL113" s="22"/>
      <c r="FM113" s="22"/>
      <c r="FN113" s="22"/>
      <c r="FO113" s="22"/>
      <c r="FP113" s="22"/>
      <c r="FQ113" s="22"/>
      <c r="FR113" s="22"/>
      <c r="FS113" s="22"/>
      <c r="FT113" s="22"/>
      <c r="FU113" s="22"/>
      <c r="FV113" s="22"/>
      <c r="FW113" s="22"/>
      <c r="FX113" s="22"/>
      <c r="FY113" s="22"/>
      <c r="FZ113" s="22"/>
      <c r="GA113" s="22"/>
      <c r="GB113" s="22"/>
      <c r="GC113" s="22"/>
      <c r="GD113" s="22"/>
      <c r="GE113" s="22"/>
      <c r="GF113" s="22"/>
      <c r="GG113" s="22"/>
      <c r="GH113" s="22"/>
      <c r="GI113" s="22"/>
      <c r="GJ113" s="22"/>
      <c r="GK113" s="22"/>
      <c r="GL113" s="22"/>
      <c r="GM113" s="22"/>
      <c r="GN113" s="22"/>
      <c r="GO113" s="22"/>
      <c r="GP113" s="22"/>
      <c r="GQ113" s="22"/>
      <c r="GR113" s="22"/>
      <c r="GS113" s="22"/>
      <c r="GT113" s="22"/>
      <c r="GU113" s="22"/>
      <c r="GV113" s="22"/>
      <c r="GW113" s="22"/>
      <c r="GX113" s="22"/>
      <c r="GY113" s="22"/>
      <c r="GZ113" s="22"/>
      <c r="HA113" s="22"/>
      <c r="HB113" s="22"/>
      <c r="HC113" s="22"/>
      <c r="HD113" s="22"/>
      <c r="HE113" s="22"/>
      <c r="HF113" s="22"/>
      <c r="HG113" s="22"/>
      <c r="HH113" s="22"/>
      <c r="HI113" s="22"/>
      <c r="HJ113" s="22"/>
      <c r="HK113" s="22"/>
      <c r="HL113" s="22"/>
      <c r="HM113" s="22"/>
      <c r="HN113" s="22"/>
      <c r="HO113" s="22"/>
      <c r="HP113" s="22"/>
      <c r="HQ113" s="22"/>
      <c r="HR113" s="22"/>
      <c r="HS113" s="22"/>
      <c r="HT113" s="22"/>
      <c r="HU113" s="22"/>
      <c r="HV113" s="22"/>
      <c r="HW113" s="22"/>
      <c r="HX113" s="22"/>
      <c r="HY113" s="22"/>
      <c r="HZ113" s="22"/>
      <c r="IA113" s="22"/>
      <c r="IB113" s="22"/>
      <c r="IC113" s="22"/>
      <c r="ID113" s="22"/>
      <c r="IE113" s="22"/>
      <c r="IF113" s="22"/>
      <c r="IG113" s="22"/>
      <c r="IH113" s="22"/>
      <c r="II113" s="22"/>
      <c r="IJ113" s="22"/>
      <c r="IK113" s="22"/>
      <c r="IL113" s="22"/>
      <c r="IM113" s="22"/>
      <c r="IN113" s="22"/>
      <c r="IO113" s="22"/>
      <c r="IP113" s="22"/>
      <c r="IQ113" s="22"/>
      <c r="IR113" s="22"/>
      <c r="IS113" s="22"/>
      <c r="IT113" s="22"/>
      <c r="IU113" s="22"/>
      <c r="IV113" s="22"/>
      <c r="IW113" s="22"/>
      <c r="IX113" s="22"/>
      <c r="IY113" s="22"/>
      <c r="IZ113" s="22"/>
      <c r="JA113" s="22"/>
      <c r="JB113" s="22"/>
      <c r="JC113" s="22"/>
      <c r="JD113" s="22"/>
      <c r="JE113" s="22"/>
      <c r="JF113" s="22"/>
      <c r="JG113" s="22"/>
      <c r="JH113" s="22"/>
      <c r="JI113" s="22"/>
      <c r="JJ113" s="22"/>
      <c r="JK113" s="22"/>
      <c r="JL113" s="22"/>
      <c r="JM113" s="22"/>
      <c r="JN113" s="22"/>
      <c r="JO113" s="22"/>
      <c r="JP113" s="22"/>
      <c r="JQ113" s="22"/>
      <c r="JR113" s="22"/>
      <c r="JS113" s="22"/>
      <c r="JT113" s="22"/>
      <c r="JU113" s="22"/>
      <c r="JV113" s="22"/>
      <c r="JW113" s="22"/>
      <c r="JX113" s="22"/>
      <c r="JY113" s="22"/>
      <c r="JZ113" s="22"/>
      <c r="KA113" s="22"/>
      <c r="KB113" s="22"/>
      <c r="KC113" s="22"/>
      <c r="KD113" s="22"/>
      <c r="KE113" s="22"/>
      <c r="KF113" s="22"/>
      <c r="KG113" s="22"/>
      <c r="KH113" s="22"/>
      <c r="KI113" s="22"/>
      <c r="KJ113" s="22"/>
      <c r="KK113" s="22"/>
      <c r="KL113" s="22"/>
      <c r="KM113" s="22"/>
      <c r="KN113" s="22"/>
      <c r="KO113" s="22"/>
      <c r="KP113" s="22"/>
      <c r="KQ113" s="22"/>
      <c r="KR113" s="22"/>
      <c r="KS113" s="22"/>
      <c r="KT113" s="22"/>
      <c r="KU113" s="22"/>
      <c r="KV113" s="22"/>
      <c r="KW113" s="22"/>
      <c r="KX113" s="22"/>
      <c r="KY113" s="22"/>
      <c r="KZ113" s="22"/>
      <c r="LA113" s="22"/>
      <c r="LB113" s="22"/>
      <c r="LC113" s="22"/>
      <c r="LD113" s="22"/>
      <c r="LE113" s="22"/>
      <c r="LF113" s="22"/>
      <c r="LG113" s="22"/>
      <c r="LH113" s="22"/>
      <c r="LI113" s="22"/>
      <c r="LJ113" s="22"/>
      <c r="LK113" s="22"/>
      <c r="LL113" s="22"/>
      <c r="LM113" s="22"/>
      <c r="LN113" s="22"/>
      <c r="LO113" s="22"/>
      <c r="LP113" s="22"/>
      <c r="LQ113" s="22"/>
      <c r="LR113" s="22"/>
      <c r="LS113" s="22"/>
      <c r="LT113" s="22"/>
      <c r="LU113" s="22"/>
      <c r="LV113" s="22"/>
      <c r="LW113" s="22"/>
      <c r="LX113" s="22"/>
      <c r="LY113" s="22"/>
      <c r="LZ113" s="22"/>
      <c r="MA113" s="22"/>
      <c r="MB113" s="22"/>
      <c r="MC113" s="22"/>
      <c r="MD113" s="22"/>
      <c r="ME113" s="22"/>
      <c r="MF113" s="22"/>
      <c r="MG113" s="22"/>
      <c r="MH113" s="22"/>
      <c r="MI113" s="22"/>
      <c r="MJ113" s="22"/>
      <c r="MK113" s="22"/>
      <c r="ML113" s="22"/>
      <c r="MM113" s="22"/>
      <c r="MN113" s="22"/>
      <c r="MO113" s="22"/>
      <c r="MP113" s="22"/>
      <c r="MQ113" s="22"/>
      <c r="MR113" s="22"/>
      <c r="MS113" s="22"/>
      <c r="MT113" s="22"/>
      <c r="MU113" s="22"/>
      <c r="MV113" s="22"/>
      <c r="MW113" s="22"/>
      <c r="MX113" s="22"/>
      <c r="MY113" s="22"/>
      <c r="MZ113" s="22"/>
      <c r="NA113" s="22"/>
      <c r="NB113" s="22"/>
      <c r="NC113" s="22"/>
      <c r="ND113" s="22"/>
      <c r="NE113" s="22"/>
      <c r="NF113" s="22"/>
      <c r="NG113" s="22"/>
      <c r="NH113" s="22"/>
      <c r="NI113" s="22"/>
      <c r="NJ113" s="22"/>
      <c r="NK113" s="22"/>
      <c r="NL113" s="22"/>
      <c r="NM113" s="22"/>
      <c r="NN113" s="22"/>
      <c r="NO113" s="22"/>
      <c r="NP113" s="22"/>
      <c r="NQ113" s="22"/>
      <c r="NR113" s="22"/>
      <c r="NS113" s="22"/>
      <c r="NT113" s="22"/>
      <c r="NU113" s="22"/>
      <c r="NV113" s="22"/>
      <c r="NW113" s="22"/>
      <c r="NX113" s="22"/>
      <c r="NY113" s="22"/>
      <c r="NZ113" s="22"/>
      <c r="OA113" s="22"/>
      <c r="OB113" s="22"/>
      <c r="OC113" s="22"/>
      <c r="OD113" s="22"/>
      <c r="OE113" s="22"/>
      <c r="OF113" s="22"/>
      <c r="OG113" s="22"/>
      <c r="OH113" s="22"/>
      <c r="OI113" s="22"/>
      <c r="OJ113" s="22"/>
      <c r="OK113" s="22"/>
      <c r="OL113" s="22"/>
      <c r="OM113" s="22"/>
      <c r="ON113" s="22"/>
      <c r="OO113" s="22"/>
      <c r="OP113" s="22"/>
      <c r="OQ113" s="22"/>
      <c r="OR113" s="22"/>
      <c r="OS113" s="22"/>
      <c r="OT113" s="22"/>
      <c r="OU113" s="22"/>
      <c r="OV113" s="22"/>
      <c r="OW113" s="22"/>
      <c r="OX113" s="22"/>
      <c r="OY113" s="22"/>
      <c r="OZ113" s="22"/>
      <c r="PA113" s="22"/>
      <c r="PB113" s="22"/>
      <c r="PC113" s="22"/>
      <c r="PD113" s="22"/>
      <c r="PE113" s="22"/>
      <c r="PF113" s="22"/>
      <c r="PG113" s="22"/>
      <c r="PH113" s="22"/>
      <c r="PI113" s="22"/>
      <c r="PJ113" s="22"/>
      <c r="PK113" s="22"/>
      <c r="PL113" s="22"/>
      <c r="PM113" s="22"/>
      <c r="PN113" s="22"/>
      <c r="PO113" s="22"/>
      <c r="PP113" s="22"/>
      <c r="PQ113" s="22"/>
      <c r="PR113" s="22"/>
      <c r="PS113" s="22"/>
      <c r="PT113" s="22"/>
      <c r="PU113" s="22"/>
      <c r="PV113" s="22"/>
      <c r="PW113" s="22"/>
      <c r="PX113" s="22"/>
      <c r="PY113" s="22"/>
      <c r="PZ113" s="22"/>
      <c r="QA113" s="22"/>
      <c r="QB113" s="22"/>
      <c r="QC113" s="22"/>
      <c r="QD113" s="22"/>
      <c r="QE113" s="22"/>
      <c r="QF113" s="22"/>
      <c r="QG113" s="22"/>
      <c r="QH113" s="22"/>
      <c r="QI113" s="22"/>
      <c r="QJ113" s="22"/>
      <c r="QK113" s="22"/>
      <c r="QL113" s="22"/>
      <c r="QM113" s="22"/>
      <c r="QN113" s="22"/>
      <c r="QO113" s="22"/>
      <c r="QP113" s="22"/>
      <c r="QQ113" s="22"/>
      <c r="QR113" s="22"/>
      <c r="QS113" s="22"/>
      <c r="QT113" s="22"/>
      <c r="QU113" s="22"/>
      <c r="QV113" s="22"/>
      <c r="QW113" s="22"/>
      <c r="QX113" s="22"/>
      <c r="QY113" s="22"/>
      <c r="QZ113" s="22"/>
      <c r="RA113" s="22"/>
      <c r="RB113" s="22"/>
      <c r="RC113" s="22"/>
      <c r="RD113" s="22"/>
      <c r="RE113" s="22"/>
      <c r="RF113" s="22"/>
      <c r="RG113" s="22"/>
      <c r="RH113" s="22"/>
      <c r="RI113" s="22"/>
      <c r="RJ113" s="22"/>
      <c r="RK113" s="22"/>
      <c r="RL113" s="22"/>
      <c r="RM113" s="22"/>
      <c r="RN113" s="22"/>
      <c r="RO113" s="22"/>
      <c r="RP113" s="22"/>
      <c r="RQ113" s="22"/>
      <c r="RR113" s="22"/>
      <c r="RS113" s="22"/>
      <c r="RT113" s="22"/>
      <c r="RU113" s="22"/>
      <c r="RV113" s="22"/>
      <c r="RW113" s="22"/>
      <c r="RX113" s="22"/>
      <c r="RY113" s="22"/>
      <c r="RZ113" s="22"/>
      <c r="SA113" s="22"/>
      <c r="SB113" s="22"/>
      <c r="SC113" s="22"/>
      <c r="SD113" s="22"/>
      <c r="SE113" s="22"/>
      <c r="SF113" s="22"/>
      <c r="SG113" s="22"/>
      <c r="SH113" s="22"/>
      <c r="SI113" s="22"/>
      <c r="SJ113" s="22"/>
      <c r="SK113" s="22"/>
      <c r="SL113" s="22"/>
      <c r="SM113" s="22"/>
      <c r="SN113" s="22"/>
      <c r="SO113" s="22"/>
      <c r="SP113" s="22"/>
      <c r="SQ113" s="22"/>
      <c r="SR113" s="22"/>
      <c r="SS113" s="22"/>
      <c r="ST113" s="22"/>
      <c r="SU113" s="22"/>
      <c r="SV113" s="22"/>
      <c r="SW113" s="22"/>
      <c r="SX113" s="22"/>
      <c r="SY113" s="22"/>
      <c r="SZ113" s="22"/>
      <c r="TA113" s="22"/>
      <c r="TB113" s="22"/>
      <c r="TC113" s="22"/>
      <c r="TD113" s="22"/>
      <c r="TE113" s="22"/>
      <c r="TF113" s="22"/>
      <c r="TG113" s="22"/>
      <c r="TH113" s="22"/>
      <c r="TI113" s="22"/>
      <c r="TJ113" s="22"/>
      <c r="TK113" s="22"/>
      <c r="TL113" s="22"/>
      <c r="TM113" s="22"/>
      <c r="TN113" s="22"/>
      <c r="TO113" s="22"/>
      <c r="TP113" s="22"/>
      <c r="TQ113" s="22"/>
      <c r="TR113" s="22"/>
      <c r="TS113" s="22"/>
      <c r="TT113" s="22"/>
      <c r="TU113" s="22"/>
      <c r="TV113" s="22"/>
      <c r="TW113" s="22"/>
      <c r="TX113" s="22"/>
    </row>
    <row r="114" spans="1:544" s="79" customFormat="1" x14ac:dyDescent="0.2">
      <c r="A114" s="35" t="s">
        <v>221</v>
      </c>
      <c r="B114" s="46" t="s">
        <v>209</v>
      </c>
      <c r="C114" s="61" t="s">
        <v>210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1337283</v>
      </c>
      <c r="J114" s="48">
        <v>238186</v>
      </c>
      <c r="K114" s="48">
        <v>232984</v>
      </c>
      <c r="L114" s="48">
        <v>251639</v>
      </c>
      <c r="M114" s="48">
        <v>225069</v>
      </c>
      <c r="N114" s="48">
        <v>235207</v>
      </c>
      <c r="O114" s="48">
        <v>256849</v>
      </c>
      <c r="P114" s="48">
        <f t="shared" si="28"/>
        <v>2777217</v>
      </c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/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/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22"/>
      <c r="FO114" s="22"/>
      <c r="FP114" s="22"/>
      <c r="FQ114" s="22"/>
      <c r="FR114" s="22"/>
      <c r="FS114" s="22"/>
      <c r="FT114" s="22"/>
      <c r="FU114" s="22"/>
      <c r="FV114" s="22"/>
      <c r="FW114" s="22"/>
      <c r="FX114" s="22"/>
      <c r="FY114" s="22"/>
      <c r="FZ114" s="22"/>
      <c r="GA114" s="22"/>
      <c r="GB114" s="22"/>
      <c r="GC114" s="22"/>
      <c r="GD114" s="22"/>
      <c r="GE114" s="22"/>
      <c r="GF114" s="22"/>
      <c r="GG114" s="22"/>
      <c r="GH114" s="22"/>
      <c r="GI114" s="22"/>
      <c r="GJ114" s="22"/>
      <c r="GK114" s="22"/>
      <c r="GL114" s="22"/>
      <c r="GM114" s="22"/>
      <c r="GN114" s="22"/>
      <c r="GO114" s="22"/>
      <c r="GP114" s="22"/>
      <c r="GQ114" s="22"/>
      <c r="GR114" s="22"/>
      <c r="GS114" s="22"/>
      <c r="GT114" s="22"/>
      <c r="GU114" s="22"/>
      <c r="GV114" s="22"/>
      <c r="GW114" s="22"/>
      <c r="GX114" s="22"/>
      <c r="GY114" s="22"/>
      <c r="GZ114" s="22"/>
      <c r="HA114" s="22"/>
      <c r="HB114" s="22"/>
      <c r="HC114" s="22"/>
      <c r="HD114" s="22"/>
      <c r="HE114" s="22"/>
      <c r="HF114" s="22"/>
      <c r="HG114" s="22"/>
      <c r="HH114" s="22"/>
      <c r="HI114" s="22"/>
      <c r="HJ114" s="22"/>
      <c r="HK114" s="22"/>
      <c r="HL114" s="22"/>
      <c r="HM114" s="22"/>
      <c r="HN114" s="22"/>
      <c r="HO114" s="22"/>
      <c r="HP114" s="22"/>
      <c r="HQ114" s="22"/>
      <c r="HR114" s="22"/>
      <c r="HS114" s="22"/>
      <c r="HT114" s="22"/>
      <c r="HU114" s="22"/>
      <c r="HV114" s="22"/>
      <c r="HW114" s="22"/>
      <c r="HX114" s="22"/>
      <c r="HY114" s="22"/>
      <c r="HZ114" s="22"/>
      <c r="IA114" s="22"/>
      <c r="IB114" s="22"/>
      <c r="IC114" s="22"/>
      <c r="ID114" s="22"/>
      <c r="IE114" s="22"/>
      <c r="IF114" s="22"/>
      <c r="IG114" s="22"/>
      <c r="IH114" s="22"/>
      <c r="II114" s="22"/>
      <c r="IJ114" s="22"/>
      <c r="IK114" s="22"/>
      <c r="IL114" s="22"/>
      <c r="IM114" s="22"/>
      <c r="IN114" s="22"/>
      <c r="IO114" s="22"/>
      <c r="IP114" s="22"/>
      <c r="IQ114" s="22"/>
      <c r="IR114" s="22"/>
      <c r="IS114" s="22"/>
      <c r="IT114" s="22"/>
      <c r="IU114" s="22"/>
      <c r="IV114" s="22"/>
      <c r="IW114" s="22"/>
      <c r="IX114" s="22"/>
      <c r="IY114" s="22"/>
      <c r="IZ114" s="22"/>
      <c r="JA114" s="22"/>
      <c r="JB114" s="22"/>
      <c r="JC114" s="22"/>
      <c r="JD114" s="22"/>
      <c r="JE114" s="22"/>
      <c r="JF114" s="22"/>
      <c r="JG114" s="22"/>
      <c r="JH114" s="22"/>
      <c r="JI114" s="22"/>
      <c r="JJ114" s="22"/>
      <c r="JK114" s="22"/>
      <c r="JL114" s="22"/>
      <c r="JM114" s="22"/>
      <c r="JN114" s="22"/>
      <c r="JO114" s="22"/>
      <c r="JP114" s="22"/>
      <c r="JQ114" s="22"/>
      <c r="JR114" s="22"/>
      <c r="JS114" s="22"/>
      <c r="JT114" s="22"/>
      <c r="JU114" s="22"/>
      <c r="JV114" s="22"/>
      <c r="JW114" s="22"/>
      <c r="JX114" s="22"/>
      <c r="JY114" s="22"/>
      <c r="JZ114" s="22"/>
      <c r="KA114" s="22"/>
      <c r="KB114" s="22"/>
      <c r="KC114" s="22"/>
      <c r="KD114" s="22"/>
      <c r="KE114" s="22"/>
      <c r="KF114" s="22"/>
      <c r="KG114" s="22"/>
      <c r="KH114" s="22"/>
      <c r="KI114" s="22"/>
      <c r="KJ114" s="22"/>
      <c r="KK114" s="22"/>
      <c r="KL114" s="22"/>
      <c r="KM114" s="22"/>
      <c r="KN114" s="22"/>
      <c r="KO114" s="22"/>
      <c r="KP114" s="22"/>
      <c r="KQ114" s="22"/>
      <c r="KR114" s="22"/>
      <c r="KS114" s="22"/>
      <c r="KT114" s="22"/>
      <c r="KU114" s="22"/>
      <c r="KV114" s="22"/>
      <c r="KW114" s="22"/>
      <c r="KX114" s="22"/>
      <c r="KY114" s="22"/>
      <c r="KZ114" s="22"/>
      <c r="LA114" s="22"/>
      <c r="LB114" s="22"/>
      <c r="LC114" s="22"/>
      <c r="LD114" s="22"/>
      <c r="LE114" s="22"/>
      <c r="LF114" s="22"/>
      <c r="LG114" s="22"/>
      <c r="LH114" s="22"/>
      <c r="LI114" s="22"/>
      <c r="LJ114" s="22"/>
      <c r="LK114" s="22"/>
      <c r="LL114" s="22"/>
      <c r="LM114" s="22"/>
      <c r="LN114" s="22"/>
      <c r="LO114" s="22"/>
      <c r="LP114" s="22"/>
      <c r="LQ114" s="22"/>
      <c r="LR114" s="22"/>
      <c r="LS114" s="22"/>
      <c r="LT114" s="22"/>
      <c r="LU114" s="22"/>
      <c r="LV114" s="22"/>
      <c r="LW114" s="22"/>
      <c r="LX114" s="22"/>
      <c r="LY114" s="22"/>
      <c r="LZ114" s="22"/>
      <c r="MA114" s="22"/>
      <c r="MB114" s="22"/>
      <c r="MC114" s="22"/>
      <c r="MD114" s="22"/>
      <c r="ME114" s="22"/>
      <c r="MF114" s="22"/>
      <c r="MG114" s="22"/>
      <c r="MH114" s="22"/>
      <c r="MI114" s="22"/>
      <c r="MJ114" s="22"/>
      <c r="MK114" s="22"/>
      <c r="ML114" s="22"/>
      <c r="MM114" s="22"/>
      <c r="MN114" s="22"/>
      <c r="MO114" s="22"/>
      <c r="MP114" s="22"/>
      <c r="MQ114" s="22"/>
      <c r="MR114" s="22"/>
      <c r="MS114" s="22"/>
      <c r="MT114" s="22"/>
      <c r="MU114" s="22"/>
      <c r="MV114" s="22"/>
      <c r="MW114" s="22"/>
      <c r="MX114" s="22"/>
      <c r="MY114" s="22"/>
      <c r="MZ114" s="22"/>
      <c r="NA114" s="22"/>
      <c r="NB114" s="22"/>
      <c r="NC114" s="22"/>
      <c r="ND114" s="22"/>
      <c r="NE114" s="22"/>
      <c r="NF114" s="22"/>
      <c r="NG114" s="22"/>
      <c r="NH114" s="22"/>
      <c r="NI114" s="22"/>
      <c r="NJ114" s="22"/>
      <c r="NK114" s="22"/>
      <c r="NL114" s="22"/>
      <c r="NM114" s="22"/>
      <c r="NN114" s="22"/>
      <c r="NO114" s="22"/>
      <c r="NP114" s="22"/>
      <c r="NQ114" s="22"/>
      <c r="NR114" s="22"/>
      <c r="NS114" s="22"/>
      <c r="NT114" s="22"/>
      <c r="NU114" s="22"/>
      <c r="NV114" s="22"/>
      <c r="NW114" s="22"/>
      <c r="NX114" s="22"/>
      <c r="NY114" s="22"/>
      <c r="NZ114" s="22"/>
      <c r="OA114" s="22"/>
      <c r="OB114" s="22"/>
      <c r="OC114" s="22"/>
      <c r="OD114" s="22"/>
      <c r="OE114" s="22"/>
      <c r="OF114" s="22"/>
      <c r="OG114" s="22"/>
      <c r="OH114" s="22"/>
      <c r="OI114" s="22"/>
      <c r="OJ114" s="22"/>
      <c r="OK114" s="22"/>
      <c r="OL114" s="22"/>
      <c r="OM114" s="22"/>
      <c r="ON114" s="22"/>
      <c r="OO114" s="22"/>
      <c r="OP114" s="22"/>
      <c r="OQ114" s="22"/>
      <c r="OR114" s="22"/>
      <c r="OS114" s="22"/>
      <c r="OT114" s="22"/>
      <c r="OU114" s="22"/>
      <c r="OV114" s="22"/>
      <c r="OW114" s="22"/>
      <c r="OX114" s="22"/>
      <c r="OY114" s="22"/>
      <c r="OZ114" s="22"/>
      <c r="PA114" s="22"/>
      <c r="PB114" s="22"/>
      <c r="PC114" s="22"/>
      <c r="PD114" s="22"/>
      <c r="PE114" s="22"/>
      <c r="PF114" s="22"/>
      <c r="PG114" s="22"/>
      <c r="PH114" s="22"/>
      <c r="PI114" s="22"/>
      <c r="PJ114" s="22"/>
      <c r="PK114" s="22"/>
      <c r="PL114" s="22"/>
      <c r="PM114" s="22"/>
      <c r="PN114" s="22"/>
      <c r="PO114" s="22"/>
      <c r="PP114" s="22"/>
      <c r="PQ114" s="22"/>
      <c r="PR114" s="22"/>
      <c r="PS114" s="22"/>
      <c r="PT114" s="22"/>
      <c r="PU114" s="22"/>
      <c r="PV114" s="22"/>
      <c r="PW114" s="22"/>
      <c r="PX114" s="22"/>
      <c r="PY114" s="22"/>
      <c r="PZ114" s="22"/>
      <c r="QA114" s="22"/>
      <c r="QB114" s="22"/>
      <c r="QC114" s="22"/>
      <c r="QD114" s="22"/>
      <c r="QE114" s="22"/>
      <c r="QF114" s="22"/>
      <c r="QG114" s="22"/>
      <c r="QH114" s="22"/>
      <c r="QI114" s="22"/>
      <c r="QJ114" s="22"/>
      <c r="QK114" s="22"/>
      <c r="QL114" s="22"/>
      <c r="QM114" s="22"/>
      <c r="QN114" s="22"/>
      <c r="QO114" s="22"/>
      <c r="QP114" s="22"/>
      <c r="QQ114" s="22"/>
      <c r="QR114" s="22"/>
      <c r="QS114" s="22"/>
      <c r="QT114" s="22"/>
      <c r="QU114" s="22"/>
      <c r="QV114" s="22"/>
      <c r="QW114" s="22"/>
      <c r="QX114" s="22"/>
      <c r="QY114" s="22"/>
      <c r="QZ114" s="22"/>
      <c r="RA114" s="22"/>
      <c r="RB114" s="22"/>
      <c r="RC114" s="22"/>
      <c r="RD114" s="22"/>
      <c r="RE114" s="22"/>
      <c r="RF114" s="22"/>
      <c r="RG114" s="22"/>
      <c r="RH114" s="22"/>
      <c r="RI114" s="22"/>
      <c r="RJ114" s="22"/>
      <c r="RK114" s="22"/>
      <c r="RL114" s="22"/>
      <c r="RM114" s="22"/>
      <c r="RN114" s="22"/>
      <c r="RO114" s="22"/>
      <c r="RP114" s="22"/>
      <c r="RQ114" s="22"/>
      <c r="RR114" s="22"/>
      <c r="RS114" s="22"/>
      <c r="RT114" s="22"/>
      <c r="RU114" s="22"/>
      <c r="RV114" s="22"/>
      <c r="RW114" s="22"/>
      <c r="RX114" s="22"/>
      <c r="RY114" s="22"/>
      <c r="RZ114" s="22"/>
      <c r="SA114" s="22"/>
      <c r="SB114" s="22"/>
      <c r="SC114" s="22"/>
      <c r="SD114" s="22"/>
      <c r="SE114" s="22"/>
      <c r="SF114" s="22"/>
      <c r="SG114" s="22"/>
      <c r="SH114" s="22"/>
      <c r="SI114" s="22"/>
      <c r="SJ114" s="22"/>
      <c r="SK114" s="22"/>
      <c r="SL114" s="22"/>
      <c r="SM114" s="22"/>
      <c r="SN114" s="22"/>
      <c r="SO114" s="22"/>
      <c r="SP114" s="22"/>
      <c r="SQ114" s="22"/>
      <c r="SR114" s="22"/>
      <c r="SS114" s="22"/>
      <c r="ST114" s="22"/>
      <c r="SU114" s="22"/>
      <c r="SV114" s="22"/>
      <c r="SW114" s="22"/>
      <c r="SX114" s="22"/>
      <c r="SY114" s="22"/>
      <c r="SZ114" s="22"/>
      <c r="TA114" s="22"/>
      <c r="TB114" s="22"/>
      <c r="TC114" s="22"/>
      <c r="TD114" s="22"/>
      <c r="TE114" s="22"/>
      <c r="TF114" s="22"/>
      <c r="TG114" s="22"/>
      <c r="TH114" s="22"/>
      <c r="TI114" s="22"/>
      <c r="TJ114" s="22"/>
      <c r="TK114" s="22"/>
      <c r="TL114" s="22"/>
      <c r="TM114" s="22"/>
      <c r="TN114" s="22"/>
      <c r="TO114" s="22"/>
      <c r="TP114" s="22"/>
      <c r="TQ114" s="22"/>
      <c r="TR114" s="22"/>
      <c r="TS114" s="22"/>
      <c r="TT114" s="22"/>
      <c r="TU114" s="22"/>
      <c r="TV114" s="22"/>
      <c r="TW114" s="22"/>
      <c r="TX114" s="22"/>
    </row>
    <row r="115" spans="1:544" s="79" customFormat="1" x14ac:dyDescent="0.2">
      <c r="A115" s="35" t="s">
        <v>222</v>
      </c>
      <c r="B115" s="46" t="s">
        <v>212</v>
      </c>
      <c r="C115" s="61" t="s">
        <v>213</v>
      </c>
      <c r="D115" s="48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2195349</v>
      </c>
      <c r="J115" s="48">
        <v>319469</v>
      </c>
      <c r="K115" s="48">
        <v>390367</v>
      </c>
      <c r="L115" s="48">
        <v>435271</v>
      </c>
      <c r="M115" s="48">
        <v>438786</v>
      </c>
      <c r="N115" s="48">
        <v>446864</v>
      </c>
      <c r="O115" s="48">
        <v>400644</v>
      </c>
      <c r="P115" s="48">
        <f t="shared" si="28"/>
        <v>4626750</v>
      </c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22"/>
      <c r="FO115" s="22"/>
      <c r="FP115" s="22"/>
      <c r="FQ115" s="22"/>
      <c r="FR115" s="22"/>
      <c r="FS115" s="22"/>
      <c r="FT115" s="22"/>
      <c r="FU115" s="22"/>
      <c r="FV115" s="22"/>
      <c r="FW115" s="22"/>
      <c r="FX115" s="22"/>
      <c r="FY115" s="22"/>
      <c r="FZ115" s="22"/>
      <c r="GA115" s="22"/>
      <c r="GB115" s="22"/>
      <c r="GC115" s="22"/>
      <c r="GD115" s="22"/>
      <c r="GE115" s="22"/>
      <c r="GF115" s="22"/>
      <c r="GG115" s="22"/>
      <c r="GH115" s="22"/>
      <c r="GI115" s="22"/>
      <c r="GJ115" s="22"/>
      <c r="GK115" s="22"/>
      <c r="GL115" s="22"/>
      <c r="GM115" s="22"/>
      <c r="GN115" s="22"/>
      <c r="GO115" s="22"/>
      <c r="GP115" s="22"/>
      <c r="GQ115" s="22"/>
      <c r="GR115" s="22"/>
      <c r="GS115" s="22"/>
      <c r="GT115" s="22"/>
      <c r="GU115" s="22"/>
      <c r="GV115" s="22"/>
      <c r="GW115" s="22"/>
      <c r="GX115" s="22"/>
      <c r="GY115" s="22"/>
      <c r="GZ115" s="22"/>
      <c r="HA115" s="22"/>
      <c r="HB115" s="22"/>
      <c r="HC115" s="22"/>
      <c r="HD115" s="22"/>
      <c r="HE115" s="22"/>
      <c r="HF115" s="22"/>
      <c r="HG115" s="22"/>
      <c r="HH115" s="22"/>
      <c r="HI115" s="22"/>
      <c r="HJ115" s="22"/>
      <c r="HK115" s="22"/>
      <c r="HL115" s="22"/>
      <c r="HM115" s="22"/>
      <c r="HN115" s="22"/>
      <c r="HO115" s="22"/>
      <c r="HP115" s="22"/>
      <c r="HQ115" s="22"/>
      <c r="HR115" s="22"/>
      <c r="HS115" s="22"/>
      <c r="HT115" s="22"/>
      <c r="HU115" s="22"/>
      <c r="HV115" s="22"/>
      <c r="HW115" s="22"/>
      <c r="HX115" s="22"/>
      <c r="HY115" s="22"/>
      <c r="HZ115" s="22"/>
      <c r="IA115" s="22"/>
      <c r="IB115" s="22"/>
      <c r="IC115" s="22"/>
      <c r="ID115" s="22"/>
      <c r="IE115" s="22"/>
      <c r="IF115" s="22"/>
      <c r="IG115" s="22"/>
      <c r="IH115" s="22"/>
      <c r="II115" s="22"/>
      <c r="IJ115" s="22"/>
      <c r="IK115" s="22"/>
      <c r="IL115" s="22"/>
      <c r="IM115" s="22"/>
      <c r="IN115" s="22"/>
      <c r="IO115" s="22"/>
      <c r="IP115" s="22"/>
      <c r="IQ115" s="22"/>
      <c r="IR115" s="22"/>
      <c r="IS115" s="22"/>
      <c r="IT115" s="22"/>
      <c r="IU115" s="22"/>
      <c r="IV115" s="22"/>
      <c r="IW115" s="22"/>
      <c r="IX115" s="22"/>
      <c r="IY115" s="22"/>
      <c r="IZ115" s="22"/>
      <c r="JA115" s="22"/>
      <c r="JB115" s="22"/>
      <c r="JC115" s="22"/>
      <c r="JD115" s="22"/>
      <c r="JE115" s="22"/>
      <c r="JF115" s="22"/>
      <c r="JG115" s="22"/>
      <c r="JH115" s="22"/>
      <c r="JI115" s="22"/>
      <c r="JJ115" s="22"/>
      <c r="JK115" s="22"/>
      <c r="JL115" s="22"/>
      <c r="JM115" s="22"/>
      <c r="JN115" s="22"/>
      <c r="JO115" s="22"/>
      <c r="JP115" s="22"/>
      <c r="JQ115" s="22"/>
      <c r="JR115" s="22"/>
      <c r="JS115" s="22"/>
      <c r="JT115" s="22"/>
      <c r="JU115" s="22"/>
      <c r="JV115" s="22"/>
      <c r="JW115" s="22"/>
      <c r="JX115" s="22"/>
      <c r="JY115" s="22"/>
      <c r="JZ115" s="22"/>
      <c r="KA115" s="22"/>
      <c r="KB115" s="22"/>
      <c r="KC115" s="22"/>
      <c r="KD115" s="22"/>
      <c r="KE115" s="22"/>
      <c r="KF115" s="22"/>
      <c r="KG115" s="22"/>
      <c r="KH115" s="22"/>
      <c r="KI115" s="22"/>
      <c r="KJ115" s="22"/>
      <c r="KK115" s="22"/>
      <c r="KL115" s="22"/>
      <c r="KM115" s="22"/>
      <c r="KN115" s="22"/>
      <c r="KO115" s="22"/>
      <c r="KP115" s="22"/>
      <c r="KQ115" s="22"/>
      <c r="KR115" s="22"/>
      <c r="KS115" s="22"/>
      <c r="KT115" s="22"/>
      <c r="KU115" s="22"/>
      <c r="KV115" s="22"/>
      <c r="KW115" s="22"/>
      <c r="KX115" s="22"/>
      <c r="KY115" s="22"/>
      <c r="KZ115" s="22"/>
      <c r="LA115" s="22"/>
      <c r="LB115" s="22"/>
      <c r="LC115" s="22"/>
      <c r="LD115" s="22"/>
      <c r="LE115" s="22"/>
      <c r="LF115" s="22"/>
      <c r="LG115" s="22"/>
      <c r="LH115" s="22"/>
      <c r="LI115" s="22"/>
      <c r="LJ115" s="22"/>
      <c r="LK115" s="22"/>
      <c r="LL115" s="22"/>
      <c r="LM115" s="22"/>
      <c r="LN115" s="22"/>
      <c r="LO115" s="22"/>
      <c r="LP115" s="22"/>
      <c r="LQ115" s="22"/>
      <c r="LR115" s="22"/>
      <c r="LS115" s="22"/>
      <c r="LT115" s="22"/>
      <c r="LU115" s="22"/>
      <c r="LV115" s="22"/>
      <c r="LW115" s="22"/>
      <c r="LX115" s="22"/>
      <c r="LY115" s="22"/>
      <c r="LZ115" s="22"/>
      <c r="MA115" s="22"/>
      <c r="MB115" s="22"/>
      <c r="MC115" s="22"/>
      <c r="MD115" s="22"/>
      <c r="ME115" s="22"/>
      <c r="MF115" s="22"/>
      <c r="MG115" s="22"/>
      <c r="MH115" s="22"/>
      <c r="MI115" s="22"/>
      <c r="MJ115" s="22"/>
      <c r="MK115" s="22"/>
      <c r="ML115" s="22"/>
      <c r="MM115" s="22"/>
      <c r="MN115" s="22"/>
      <c r="MO115" s="22"/>
      <c r="MP115" s="22"/>
      <c r="MQ115" s="22"/>
      <c r="MR115" s="22"/>
      <c r="MS115" s="22"/>
      <c r="MT115" s="22"/>
      <c r="MU115" s="22"/>
      <c r="MV115" s="22"/>
      <c r="MW115" s="22"/>
      <c r="MX115" s="22"/>
      <c r="MY115" s="22"/>
      <c r="MZ115" s="22"/>
      <c r="NA115" s="22"/>
      <c r="NB115" s="22"/>
      <c r="NC115" s="22"/>
      <c r="ND115" s="22"/>
      <c r="NE115" s="22"/>
      <c r="NF115" s="22"/>
      <c r="NG115" s="22"/>
      <c r="NH115" s="22"/>
      <c r="NI115" s="22"/>
      <c r="NJ115" s="22"/>
      <c r="NK115" s="22"/>
      <c r="NL115" s="22"/>
      <c r="NM115" s="22"/>
      <c r="NN115" s="22"/>
      <c r="NO115" s="22"/>
      <c r="NP115" s="22"/>
      <c r="NQ115" s="22"/>
      <c r="NR115" s="22"/>
      <c r="NS115" s="22"/>
      <c r="NT115" s="22"/>
      <c r="NU115" s="22"/>
      <c r="NV115" s="22"/>
      <c r="NW115" s="22"/>
      <c r="NX115" s="22"/>
      <c r="NY115" s="22"/>
      <c r="NZ115" s="22"/>
      <c r="OA115" s="22"/>
      <c r="OB115" s="22"/>
      <c r="OC115" s="22"/>
      <c r="OD115" s="22"/>
      <c r="OE115" s="22"/>
      <c r="OF115" s="22"/>
      <c r="OG115" s="22"/>
      <c r="OH115" s="22"/>
      <c r="OI115" s="22"/>
      <c r="OJ115" s="22"/>
      <c r="OK115" s="22"/>
      <c r="OL115" s="22"/>
      <c r="OM115" s="22"/>
      <c r="ON115" s="22"/>
      <c r="OO115" s="22"/>
      <c r="OP115" s="22"/>
      <c r="OQ115" s="22"/>
      <c r="OR115" s="22"/>
      <c r="OS115" s="22"/>
      <c r="OT115" s="22"/>
      <c r="OU115" s="22"/>
      <c r="OV115" s="22"/>
      <c r="OW115" s="22"/>
      <c r="OX115" s="22"/>
      <c r="OY115" s="22"/>
      <c r="OZ115" s="22"/>
      <c r="PA115" s="22"/>
      <c r="PB115" s="22"/>
      <c r="PC115" s="22"/>
      <c r="PD115" s="22"/>
      <c r="PE115" s="22"/>
      <c r="PF115" s="22"/>
      <c r="PG115" s="22"/>
      <c r="PH115" s="22"/>
      <c r="PI115" s="22"/>
      <c r="PJ115" s="22"/>
      <c r="PK115" s="22"/>
      <c r="PL115" s="22"/>
      <c r="PM115" s="22"/>
      <c r="PN115" s="22"/>
      <c r="PO115" s="22"/>
      <c r="PP115" s="22"/>
      <c r="PQ115" s="22"/>
      <c r="PR115" s="22"/>
      <c r="PS115" s="22"/>
      <c r="PT115" s="22"/>
      <c r="PU115" s="22"/>
      <c r="PV115" s="22"/>
      <c r="PW115" s="22"/>
      <c r="PX115" s="22"/>
      <c r="PY115" s="22"/>
      <c r="PZ115" s="22"/>
      <c r="QA115" s="22"/>
      <c r="QB115" s="22"/>
      <c r="QC115" s="22"/>
      <c r="QD115" s="22"/>
      <c r="QE115" s="22"/>
      <c r="QF115" s="22"/>
      <c r="QG115" s="22"/>
      <c r="QH115" s="22"/>
      <c r="QI115" s="22"/>
      <c r="QJ115" s="22"/>
      <c r="QK115" s="22"/>
      <c r="QL115" s="22"/>
      <c r="QM115" s="22"/>
      <c r="QN115" s="22"/>
      <c r="QO115" s="22"/>
      <c r="QP115" s="22"/>
      <c r="QQ115" s="22"/>
      <c r="QR115" s="22"/>
      <c r="QS115" s="22"/>
      <c r="QT115" s="22"/>
      <c r="QU115" s="22"/>
      <c r="QV115" s="22"/>
      <c r="QW115" s="22"/>
      <c r="QX115" s="22"/>
      <c r="QY115" s="22"/>
      <c r="QZ115" s="22"/>
      <c r="RA115" s="22"/>
      <c r="RB115" s="22"/>
      <c r="RC115" s="22"/>
      <c r="RD115" s="22"/>
      <c r="RE115" s="22"/>
      <c r="RF115" s="22"/>
      <c r="RG115" s="22"/>
      <c r="RH115" s="22"/>
      <c r="RI115" s="22"/>
      <c r="RJ115" s="22"/>
      <c r="RK115" s="22"/>
      <c r="RL115" s="22"/>
      <c r="RM115" s="22"/>
      <c r="RN115" s="22"/>
      <c r="RO115" s="22"/>
      <c r="RP115" s="22"/>
      <c r="RQ115" s="22"/>
      <c r="RR115" s="22"/>
      <c r="RS115" s="22"/>
      <c r="RT115" s="22"/>
      <c r="RU115" s="22"/>
      <c r="RV115" s="22"/>
      <c r="RW115" s="22"/>
      <c r="RX115" s="22"/>
      <c r="RY115" s="22"/>
      <c r="RZ115" s="22"/>
      <c r="SA115" s="22"/>
      <c r="SB115" s="22"/>
      <c r="SC115" s="22"/>
      <c r="SD115" s="22"/>
      <c r="SE115" s="22"/>
      <c r="SF115" s="22"/>
      <c r="SG115" s="22"/>
      <c r="SH115" s="22"/>
      <c r="SI115" s="22"/>
      <c r="SJ115" s="22"/>
      <c r="SK115" s="22"/>
      <c r="SL115" s="22"/>
      <c r="SM115" s="22"/>
      <c r="SN115" s="22"/>
      <c r="SO115" s="22"/>
      <c r="SP115" s="22"/>
      <c r="SQ115" s="22"/>
      <c r="SR115" s="22"/>
      <c r="SS115" s="22"/>
      <c r="ST115" s="22"/>
      <c r="SU115" s="22"/>
      <c r="SV115" s="22"/>
      <c r="SW115" s="22"/>
      <c r="SX115" s="22"/>
      <c r="SY115" s="22"/>
      <c r="SZ115" s="22"/>
      <c r="TA115" s="22"/>
      <c r="TB115" s="22"/>
      <c r="TC115" s="22"/>
      <c r="TD115" s="22"/>
      <c r="TE115" s="22"/>
      <c r="TF115" s="22"/>
      <c r="TG115" s="22"/>
      <c r="TH115" s="22"/>
      <c r="TI115" s="22"/>
      <c r="TJ115" s="22"/>
      <c r="TK115" s="22"/>
      <c r="TL115" s="22"/>
      <c r="TM115" s="22"/>
      <c r="TN115" s="22"/>
      <c r="TO115" s="22"/>
      <c r="TP115" s="22"/>
      <c r="TQ115" s="22"/>
      <c r="TR115" s="22"/>
      <c r="TS115" s="22"/>
      <c r="TT115" s="22"/>
      <c r="TU115" s="22"/>
      <c r="TV115" s="22"/>
      <c r="TW115" s="22"/>
      <c r="TX115" s="22"/>
    </row>
    <row r="116" spans="1:544" s="79" customFormat="1" x14ac:dyDescent="0.2">
      <c r="A116" s="35" t="s">
        <v>223</v>
      </c>
      <c r="B116" s="46" t="s">
        <v>224</v>
      </c>
      <c r="C116" s="61" t="s">
        <v>225</v>
      </c>
      <c r="D116" s="48">
        <v>0</v>
      </c>
      <c r="E116" s="48">
        <v>0</v>
      </c>
      <c r="F116" s="48">
        <v>0</v>
      </c>
      <c r="G116" s="48">
        <v>0</v>
      </c>
      <c r="H116" s="48">
        <v>0</v>
      </c>
      <c r="I116" s="48">
        <v>6350850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f t="shared" si="28"/>
        <v>6350850</v>
      </c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22"/>
      <c r="FO116" s="22"/>
      <c r="FP116" s="22"/>
      <c r="FQ116" s="22"/>
      <c r="FR116" s="22"/>
      <c r="FS116" s="22"/>
      <c r="FT116" s="22"/>
      <c r="FU116" s="22"/>
      <c r="FV116" s="22"/>
      <c r="FW116" s="22"/>
      <c r="FX116" s="22"/>
      <c r="FY116" s="22"/>
      <c r="FZ116" s="22"/>
      <c r="GA116" s="22"/>
      <c r="GB116" s="22"/>
      <c r="GC116" s="22"/>
      <c r="GD116" s="22"/>
      <c r="GE116" s="22"/>
      <c r="GF116" s="22"/>
      <c r="GG116" s="22"/>
      <c r="GH116" s="22"/>
      <c r="GI116" s="22"/>
      <c r="GJ116" s="22"/>
      <c r="GK116" s="22"/>
      <c r="GL116" s="22"/>
      <c r="GM116" s="22"/>
      <c r="GN116" s="22"/>
      <c r="GO116" s="22"/>
      <c r="GP116" s="22"/>
      <c r="GQ116" s="22"/>
      <c r="GR116" s="22"/>
      <c r="GS116" s="22"/>
      <c r="GT116" s="22"/>
      <c r="GU116" s="22"/>
      <c r="GV116" s="22"/>
      <c r="GW116" s="22"/>
      <c r="GX116" s="22"/>
      <c r="GY116" s="22"/>
      <c r="GZ116" s="22"/>
      <c r="HA116" s="22"/>
      <c r="HB116" s="22"/>
      <c r="HC116" s="22"/>
      <c r="HD116" s="22"/>
      <c r="HE116" s="22"/>
      <c r="HF116" s="22"/>
      <c r="HG116" s="22"/>
      <c r="HH116" s="22"/>
      <c r="HI116" s="22"/>
      <c r="HJ116" s="22"/>
      <c r="HK116" s="22"/>
      <c r="HL116" s="22"/>
      <c r="HM116" s="22"/>
      <c r="HN116" s="22"/>
      <c r="HO116" s="22"/>
      <c r="HP116" s="22"/>
      <c r="HQ116" s="22"/>
      <c r="HR116" s="22"/>
      <c r="HS116" s="22"/>
      <c r="HT116" s="22"/>
      <c r="HU116" s="22"/>
      <c r="HV116" s="22"/>
      <c r="HW116" s="22"/>
      <c r="HX116" s="22"/>
      <c r="HY116" s="22"/>
      <c r="HZ116" s="22"/>
      <c r="IA116" s="22"/>
      <c r="IB116" s="22"/>
      <c r="IC116" s="22"/>
      <c r="ID116" s="22"/>
      <c r="IE116" s="22"/>
      <c r="IF116" s="22"/>
      <c r="IG116" s="22"/>
      <c r="IH116" s="22"/>
      <c r="II116" s="22"/>
      <c r="IJ116" s="22"/>
      <c r="IK116" s="22"/>
      <c r="IL116" s="22"/>
      <c r="IM116" s="22"/>
      <c r="IN116" s="22"/>
      <c r="IO116" s="22"/>
      <c r="IP116" s="22"/>
      <c r="IQ116" s="22"/>
      <c r="IR116" s="22"/>
      <c r="IS116" s="22"/>
      <c r="IT116" s="22"/>
      <c r="IU116" s="22"/>
      <c r="IV116" s="22"/>
      <c r="IW116" s="22"/>
      <c r="IX116" s="22"/>
      <c r="IY116" s="22"/>
      <c r="IZ116" s="22"/>
      <c r="JA116" s="22"/>
      <c r="JB116" s="22"/>
      <c r="JC116" s="22"/>
      <c r="JD116" s="22"/>
      <c r="JE116" s="22"/>
      <c r="JF116" s="22"/>
      <c r="JG116" s="22"/>
      <c r="JH116" s="22"/>
      <c r="JI116" s="22"/>
      <c r="JJ116" s="22"/>
      <c r="JK116" s="22"/>
      <c r="JL116" s="22"/>
      <c r="JM116" s="22"/>
      <c r="JN116" s="22"/>
      <c r="JO116" s="22"/>
      <c r="JP116" s="22"/>
      <c r="JQ116" s="22"/>
      <c r="JR116" s="22"/>
      <c r="JS116" s="22"/>
      <c r="JT116" s="22"/>
      <c r="JU116" s="22"/>
      <c r="JV116" s="22"/>
      <c r="JW116" s="22"/>
      <c r="JX116" s="22"/>
      <c r="JY116" s="22"/>
      <c r="JZ116" s="22"/>
      <c r="KA116" s="22"/>
      <c r="KB116" s="22"/>
      <c r="KC116" s="22"/>
      <c r="KD116" s="22"/>
      <c r="KE116" s="22"/>
      <c r="KF116" s="22"/>
      <c r="KG116" s="22"/>
      <c r="KH116" s="22"/>
      <c r="KI116" s="22"/>
      <c r="KJ116" s="22"/>
      <c r="KK116" s="22"/>
      <c r="KL116" s="22"/>
      <c r="KM116" s="22"/>
      <c r="KN116" s="22"/>
      <c r="KO116" s="22"/>
      <c r="KP116" s="22"/>
      <c r="KQ116" s="22"/>
      <c r="KR116" s="22"/>
      <c r="KS116" s="22"/>
      <c r="KT116" s="22"/>
      <c r="KU116" s="22"/>
      <c r="KV116" s="22"/>
      <c r="KW116" s="22"/>
      <c r="KX116" s="22"/>
      <c r="KY116" s="22"/>
      <c r="KZ116" s="22"/>
      <c r="LA116" s="22"/>
      <c r="LB116" s="22"/>
      <c r="LC116" s="22"/>
      <c r="LD116" s="22"/>
      <c r="LE116" s="22"/>
      <c r="LF116" s="22"/>
      <c r="LG116" s="22"/>
      <c r="LH116" s="22"/>
      <c r="LI116" s="22"/>
      <c r="LJ116" s="22"/>
      <c r="LK116" s="22"/>
      <c r="LL116" s="22"/>
      <c r="LM116" s="22"/>
      <c r="LN116" s="22"/>
      <c r="LO116" s="22"/>
      <c r="LP116" s="22"/>
      <c r="LQ116" s="22"/>
      <c r="LR116" s="22"/>
      <c r="LS116" s="22"/>
      <c r="LT116" s="22"/>
      <c r="LU116" s="22"/>
      <c r="LV116" s="22"/>
      <c r="LW116" s="22"/>
      <c r="LX116" s="22"/>
      <c r="LY116" s="22"/>
      <c r="LZ116" s="22"/>
      <c r="MA116" s="22"/>
      <c r="MB116" s="22"/>
      <c r="MC116" s="22"/>
      <c r="MD116" s="22"/>
      <c r="ME116" s="22"/>
      <c r="MF116" s="22"/>
      <c r="MG116" s="22"/>
      <c r="MH116" s="22"/>
      <c r="MI116" s="22"/>
      <c r="MJ116" s="22"/>
      <c r="MK116" s="22"/>
      <c r="ML116" s="22"/>
      <c r="MM116" s="22"/>
      <c r="MN116" s="22"/>
      <c r="MO116" s="22"/>
      <c r="MP116" s="22"/>
      <c r="MQ116" s="22"/>
      <c r="MR116" s="22"/>
      <c r="MS116" s="22"/>
      <c r="MT116" s="22"/>
      <c r="MU116" s="22"/>
      <c r="MV116" s="22"/>
      <c r="MW116" s="22"/>
      <c r="MX116" s="22"/>
      <c r="MY116" s="22"/>
      <c r="MZ116" s="22"/>
      <c r="NA116" s="22"/>
      <c r="NB116" s="22"/>
      <c r="NC116" s="22"/>
      <c r="ND116" s="22"/>
      <c r="NE116" s="22"/>
      <c r="NF116" s="22"/>
      <c r="NG116" s="22"/>
      <c r="NH116" s="22"/>
      <c r="NI116" s="22"/>
      <c r="NJ116" s="22"/>
      <c r="NK116" s="22"/>
      <c r="NL116" s="22"/>
      <c r="NM116" s="22"/>
      <c r="NN116" s="22"/>
      <c r="NO116" s="22"/>
      <c r="NP116" s="22"/>
      <c r="NQ116" s="22"/>
      <c r="NR116" s="22"/>
      <c r="NS116" s="22"/>
      <c r="NT116" s="22"/>
      <c r="NU116" s="22"/>
      <c r="NV116" s="22"/>
      <c r="NW116" s="22"/>
      <c r="NX116" s="22"/>
      <c r="NY116" s="22"/>
      <c r="NZ116" s="22"/>
      <c r="OA116" s="22"/>
      <c r="OB116" s="22"/>
      <c r="OC116" s="22"/>
      <c r="OD116" s="22"/>
      <c r="OE116" s="22"/>
      <c r="OF116" s="22"/>
      <c r="OG116" s="22"/>
      <c r="OH116" s="22"/>
      <c r="OI116" s="22"/>
      <c r="OJ116" s="22"/>
      <c r="OK116" s="22"/>
      <c r="OL116" s="22"/>
      <c r="OM116" s="22"/>
      <c r="ON116" s="22"/>
      <c r="OO116" s="22"/>
      <c r="OP116" s="22"/>
      <c r="OQ116" s="22"/>
      <c r="OR116" s="22"/>
      <c r="OS116" s="22"/>
      <c r="OT116" s="22"/>
      <c r="OU116" s="22"/>
      <c r="OV116" s="22"/>
      <c r="OW116" s="22"/>
      <c r="OX116" s="22"/>
      <c r="OY116" s="22"/>
      <c r="OZ116" s="22"/>
      <c r="PA116" s="22"/>
      <c r="PB116" s="22"/>
      <c r="PC116" s="22"/>
      <c r="PD116" s="22"/>
      <c r="PE116" s="22"/>
      <c r="PF116" s="22"/>
      <c r="PG116" s="22"/>
      <c r="PH116" s="22"/>
      <c r="PI116" s="22"/>
      <c r="PJ116" s="22"/>
      <c r="PK116" s="22"/>
      <c r="PL116" s="22"/>
      <c r="PM116" s="22"/>
      <c r="PN116" s="22"/>
      <c r="PO116" s="22"/>
      <c r="PP116" s="22"/>
      <c r="PQ116" s="22"/>
      <c r="PR116" s="22"/>
      <c r="PS116" s="22"/>
      <c r="PT116" s="22"/>
      <c r="PU116" s="22"/>
      <c r="PV116" s="22"/>
      <c r="PW116" s="22"/>
      <c r="PX116" s="22"/>
      <c r="PY116" s="22"/>
      <c r="PZ116" s="22"/>
      <c r="QA116" s="22"/>
      <c r="QB116" s="22"/>
      <c r="QC116" s="22"/>
      <c r="QD116" s="22"/>
      <c r="QE116" s="22"/>
      <c r="QF116" s="22"/>
      <c r="QG116" s="22"/>
      <c r="QH116" s="22"/>
      <c r="QI116" s="22"/>
      <c r="QJ116" s="22"/>
      <c r="QK116" s="22"/>
      <c r="QL116" s="22"/>
      <c r="QM116" s="22"/>
      <c r="QN116" s="22"/>
      <c r="QO116" s="22"/>
      <c r="QP116" s="22"/>
      <c r="QQ116" s="22"/>
      <c r="QR116" s="22"/>
      <c r="QS116" s="22"/>
      <c r="QT116" s="22"/>
      <c r="QU116" s="22"/>
      <c r="QV116" s="22"/>
      <c r="QW116" s="22"/>
      <c r="QX116" s="22"/>
      <c r="QY116" s="22"/>
      <c r="QZ116" s="22"/>
      <c r="RA116" s="22"/>
      <c r="RB116" s="22"/>
      <c r="RC116" s="22"/>
      <c r="RD116" s="22"/>
      <c r="RE116" s="22"/>
      <c r="RF116" s="22"/>
      <c r="RG116" s="22"/>
      <c r="RH116" s="22"/>
      <c r="RI116" s="22"/>
      <c r="RJ116" s="22"/>
      <c r="RK116" s="22"/>
      <c r="RL116" s="22"/>
      <c r="RM116" s="22"/>
      <c r="RN116" s="22"/>
      <c r="RO116" s="22"/>
      <c r="RP116" s="22"/>
      <c r="RQ116" s="22"/>
      <c r="RR116" s="22"/>
      <c r="RS116" s="22"/>
      <c r="RT116" s="22"/>
      <c r="RU116" s="22"/>
      <c r="RV116" s="22"/>
      <c r="RW116" s="22"/>
      <c r="RX116" s="22"/>
      <c r="RY116" s="22"/>
      <c r="RZ116" s="22"/>
      <c r="SA116" s="22"/>
      <c r="SB116" s="22"/>
      <c r="SC116" s="22"/>
      <c r="SD116" s="22"/>
      <c r="SE116" s="22"/>
      <c r="SF116" s="22"/>
      <c r="SG116" s="22"/>
      <c r="SH116" s="22"/>
      <c r="SI116" s="22"/>
      <c r="SJ116" s="22"/>
      <c r="SK116" s="22"/>
      <c r="SL116" s="22"/>
      <c r="SM116" s="22"/>
      <c r="SN116" s="22"/>
      <c r="SO116" s="22"/>
      <c r="SP116" s="22"/>
      <c r="SQ116" s="22"/>
      <c r="SR116" s="22"/>
      <c r="SS116" s="22"/>
      <c r="ST116" s="22"/>
      <c r="SU116" s="22"/>
      <c r="SV116" s="22"/>
      <c r="SW116" s="22"/>
      <c r="SX116" s="22"/>
      <c r="SY116" s="22"/>
      <c r="SZ116" s="22"/>
      <c r="TA116" s="22"/>
      <c r="TB116" s="22"/>
      <c r="TC116" s="22"/>
      <c r="TD116" s="22"/>
      <c r="TE116" s="22"/>
      <c r="TF116" s="22"/>
      <c r="TG116" s="22"/>
      <c r="TH116" s="22"/>
      <c r="TI116" s="22"/>
      <c r="TJ116" s="22"/>
      <c r="TK116" s="22"/>
      <c r="TL116" s="22"/>
      <c r="TM116" s="22"/>
      <c r="TN116" s="22"/>
      <c r="TO116" s="22"/>
      <c r="TP116" s="22"/>
      <c r="TQ116" s="22"/>
      <c r="TR116" s="22"/>
      <c r="TS116" s="22"/>
      <c r="TT116" s="22"/>
      <c r="TU116" s="22"/>
      <c r="TV116" s="22"/>
      <c r="TW116" s="22"/>
      <c r="TX116" s="22"/>
    </row>
    <row r="117" spans="1:544" s="79" customFormat="1" x14ac:dyDescent="0.2">
      <c r="A117" s="35" t="s">
        <v>226</v>
      </c>
      <c r="B117" s="46" t="s">
        <v>215</v>
      </c>
      <c r="C117" s="61" t="s">
        <v>216</v>
      </c>
      <c r="D117" s="48">
        <v>0</v>
      </c>
      <c r="E117" s="48">
        <v>0</v>
      </c>
      <c r="F117" s="48">
        <v>0</v>
      </c>
      <c r="G117" s="48">
        <v>0</v>
      </c>
      <c r="H117" s="48">
        <v>0</v>
      </c>
      <c r="I117" s="48">
        <v>3366962</v>
      </c>
      <c r="J117" s="48">
        <v>802544</v>
      </c>
      <c r="K117" s="48">
        <v>672460</v>
      </c>
      <c r="L117" s="48">
        <v>699238</v>
      </c>
      <c r="M117" s="48">
        <v>578056</v>
      </c>
      <c r="N117" s="48">
        <v>611518</v>
      </c>
      <c r="O117" s="48">
        <v>585645</v>
      </c>
      <c r="P117" s="48">
        <f t="shared" si="28"/>
        <v>7316423</v>
      </c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22"/>
      <c r="FO117" s="22"/>
      <c r="FP117" s="22"/>
      <c r="FQ117" s="22"/>
      <c r="FR117" s="22"/>
      <c r="FS117" s="22"/>
      <c r="FT117" s="22"/>
      <c r="FU117" s="22"/>
      <c r="FV117" s="22"/>
      <c r="FW117" s="22"/>
      <c r="FX117" s="22"/>
      <c r="FY117" s="22"/>
      <c r="FZ117" s="22"/>
      <c r="GA117" s="22"/>
      <c r="GB117" s="22"/>
      <c r="GC117" s="22"/>
      <c r="GD117" s="22"/>
      <c r="GE117" s="22"/>
      <c r="GF117" s="22"/>
      <c r="GG117" s="22"/>
      <c r="GH117" s="22"/>
      <c r="GI117" s="22"/>
      <c r="GJ117" s="22"/>
      <c r="GK117" s="22"/>
      <c r="GL117" s="22"/>
      <c r="GM117" s="22"/>
      <c r="GN117" s="22"/>
      <c r="GO117" s="22"/>
      <c r="GP117" s="22"/>
      <c r="GQ117" s="22"/>
      <c r="GR117" s="22"/>
      <c r="GS117" s="22"/>
      <c r="GT117" s="22"/>
      <c r="GU117" s="22"/>
      <c r="GV117" s="22"/>
      <c r="GW117" s="22"/>
      <c r="GX117" s="22"/>
      <c r="GY117" s="22"/>
      <c r="GZ117" s="22"/>
      <c r="HA117" s="22"/>
      <c r="HB117" s="22"/>
      <c r="HC117" s="22"/>
      <c r="HD117" s="22"/>
      <c r="HE117" s="22"/>
      <c r="HF117" s="22"/>
      <c r="HG117" s="22"/>
      <c r="HH117" s="22"/>
      <c r="HI117" s="22"/>
      <c r="HJ117" s="22"/>
      <c r="HK117" s="22"/>
      <c r="HL117" s="22"/>
      <c r="HM117" s="22"/>
      <c r="HN117" s="22"/>
      <c r="HO117" s="22"/>
      <c r="HP117" s="22"/>
      <c r="HQ117" s="22"/>
      <c r="HR117" s="22"/>
      <c r="HS117" s="22"/>
      <c r="HT117" s="22"/>
      <c r="HU117" s="22"/>
      <c r="HV117" s="22"/>
      <c r="HW117" s="22"/>
      <c r="HX117" s="22"/>
      <c r="HY117" s="22"/>
      <c r="HZ117" s="22"/>
      <c r="IA117" s="22"/>
      <c r="IB117" s="22"/>
      <c r="IC117" s="22"/>
      <c r="ID117" s="22"/>
      <c r="IE117" s="22"/>
      <c r="IF117" s="22"/>
      <c r="IG117" s="22"/>
      <c r="IH117" s="22"/>
      <c r="II117" s="22"/>
      <c r="IJ117" s="22"/>
      <c r="IK117" s="22"/>
      <c r="IL117" s="22"/>
      <c r="IM117" s="22"/>
      <c r="IN117" s="22"/>
      <c r="IO117" s="22"/>
      <c r="IP117" s="22"/>
      <c r="IQ117" s="22"/>
      <c r="IR117" s="22"/>
      <c r="IS117" s="22"/>
      <c r="IT117" s="22"/>
      <c r="IU117" s="22"/>
      <c r="IV117" s="22"/>
      <c r="IW117" s="22"/>
      <c r="IX117" s="22"/>
      <c r="IY117" s="22"/>
      <c r="IZ117" s="22"/>
      <c r="JA117" s="22"/>
      <c r="JB117" s="22"/>
      <c r="JC117" s="22"/>
      <c r="JD117" s="22"/>
      <c r="JE117" s="22"/>
      <c r="JF117" s="22"/>
      <c r="JG117" s="22"/>
      <c r="JH117" s="22"/>
      <c r="JI117" s="22"/>
      <c r="JJ117" s="22"/>
      <c r="JK117" s="22"/>
      <c r="JL117" s="22"/>
      <c r="JM117" s="22"/>
      <c r="JN117" s="22"/>
      <c r="JO117" s="22"/>
      <c r="JP117" s="22"/>
      <c r="JQ117" s="22"/>
      <c r="JR117" s="22"/>
      <c r="JS117" s="22"/>
      <c r="JT117" s="22"/>
      <c r="JU117" s="22"/>
      <c r="JV117" s="22"/>
      <c r="JW117" s="22"/>
      <c r="JX117" s="22"/>
      <c r="JY117" s="22"/>
      <c r="JZ117" s="22"/>
      <c r="KA117" s="22"/>
      <c r="KB117" s="22"/>
      <c r="KC117" s="22"/>
      <c r="KD117" s="22"/>
      <c r="KE117" s="22"/>
      <c r="KF117" s="22"/>
      <c r="KG117" s="22"/>
      <c r="KH117" s="22"/>
      <c r="KI117" s="22"/>
      <c r="KJ117" s="22"/>
      <c r="KK117" s="22"/>
      <c r="KL117" s="22"/>
      <c r="KM117" s="22"/>
      <c r="KN117" s="22"/>
      <c r="KO117" s="22"/>
      <c r="KP117" s="22"/>
      <c r="KQ117" s="22"/>
      <c r="KR117" s="22"/>
      <c r="KS117" s="22"/>
      <c r="KT117" s="22"/>
      <c r="KU117" s="22"/>
      <c r="KV117" s="22"/>
      <c r="KW117" s="22"/>
      <c r="KX117" s="22"/>
      <c r="KY117" s="22"/>
      <c r="KZ117" s="22"/>
      <c r="LA117" s="22"/>
      <c r="LB117" s="22"/>
      <c r="LC117" s="22"/>
      <c r="LD117" s="22"/>
      <c r="LE117" s="22"/>
      <c r="LF117" s="22"/>
      <c r="LG117" s="22"/>
      <c r="LH117" s="22"/>
      <c r="LI117" s="22"/>
      <c r="LJ117" s="22"/>
      <c r="LK117" s="22"/>
      <c r="LL117" s="22"/>
      <c r="LM117" s="22"/>
      <c r="LN117" s="22"/>
      <c r="LO117" s="22"/>
      <c r="LP117" s="22"/>
      <c r="LQ117" s="22"/>
      <c r="LR117" s="22"/>
      <c r="LS117" s="22"/>
      <c r="LT117" s="22"/>
      <c r="LU117" s="22"/>
      <c r="LV117" s="22"/>
      <c r="LW117" s="22"/>
      <c r="LX117" s="22"/>
      <c r="LY117" s="22"/>
      <c r="LZ117" s="22"/>
      <c r="MA117" s="22"/>
      <c r="MB117" s="22"/>
      <c r="MC117" s="22"/>
      <c r="MD117" s="22"/>
      <c r="ME117" s="22"/>
      <c r="MF117" s="22"/>
      <c r="MG117" s="22"/>
      <c r="MH117" s="22"/>
      <c r="MI117" s="22"/>
      <c r="MJ117" s="22"/>
      <c r="MK117" s="22"/>
      <c r="ML117" s="22"/>
      <c r="MM117" s="22"/>
      <c r="MN117" s="22"/>
      <c r="MO117" s="22"/>
      <c r="MP117" s="22"/>
      <c r="MQ117" s="22"/>
      <c r="MR117" s="22"/>
      <c r="MS117" s="22"/>
      <c r="MT117" s="22"/>
      <c r="MU117" s="22"/>
      <c r="MV117" s="22"/>
      <c r="MW117" s="22"/>
      <c r="MX117" s="22"/>
      <c r="MY117" s="22"/>
      <c r="MZ117" s="22"/>
      <c r="NA117" s="22"/>
      <c r="NB117" s="22"/>
      <c r="NC117" s="22"/>
      <c r="ND117" s="22"/>
      <c r="NE117" s="22"/>
      <c r="NF117" s="22"/>
      <c r="NG117" s="22"/>
      <c r="NH117" s="22"/>
      <c r="NI117" s="22"/>
      <c r="NJ117" s="22"/>
      <c r="NK117" s="22"/>
      <c r="NL117" s="22"/>
      <c r="NM117" s="22"/>
      <c r="NN117" s="22"/>
      <c r="NO117" s="22"/>
      <c r="NP117" s="22"/>
      <c r="NQ117" s="22"/>
      <c r="NR117" s="22"/>
      <c r="NS117" s="22"/>
      <c r="NT117" s="22"/>
      <c r="NU117" s="22"/>
      <c r="NV117" s="22"/>
      <c r="NW117" s="22"/>
      <c r="NX117" s="22"/>
      <c r="NY117" s="22"/>
      <c r="NZ117" s="22"/>
      <c r="OA117" s="22"/>
      <c r="OB117" s="22"/>
      <c r="OC117" s="22"/>
      <c r="OD117" s="22"/>
      <c r="OE117" s="22"/>
      <c r="OF117" s="22"/>
      <c r="OG117" s="22"/>
      <c r="OH117" s="22"/>
      <c r="OI117" s="22"/>
      <c r="OJ117" s="22"/>
      <c r="OK117" s="22"/>
      <c r="OL117" s="22"/>
      <c r="OM117" s="22"/>
      <c r="ON117" s="22"/>
      <c r="OO117" s="22"/>
      <c r="OP117" s="22"/>
      <c r="OQ117" s="22"/>
      <c r="OR117" s="22"/>
      <c r="OS117" s="22"/>
      <c r="OT117" s="22"/>
      <c r="OU117" s="22"/>
      <c r="OV117" s="22"/>
      <c r="OW117" s="22"/>
      <c r="OX117" s="22"/>
      <c r="OY117" s="22"/>
      <c r="OZ117" s="22"/>
      <c r="PA117" s="22"/>
      <c r="PB117" s="22"/>
      <c r="PC117" s="22"/>
      <c r="PD117" s="22"/>
      <c r="PE117" s="22"/>
      <c r="PF117" s="22"/>
      <c r="PG117" s="22"/>
      <c r="PH117" s="22"/>
      <c r="PI117" s="22"/>
      <c r="PJ117" s="22"/>
      <c r="PK117" s="22"/>
      <c r="PL117" s="22"/>
      <c r="PM117" s="22"/>
      <c r="PN117" s="22"/>
      <c r="PO117" s="22"/>
      <c r="PP117" s="22"/>
      <c r="PQ117" s="22"/>
      <c r="PR117" s="22"/>
      <c r="PS117" s="22"/>
      <c r="PT117" s="22"/>
      <c r="PU117" s="22"/>
      <c r="PV117" s="22"/>
      <c r="PW117" s="22"/>
      <c r="PX117" s="22"/>
      <c r="PY117" s="22"/>
      <c r="PZ117" s="22"/>
      <c r="QA117" s="22"/>
      <c r="QB117" s="22"/>
      <c r="QC117" s="22"/>
      <c r="QD117" s="22"/>
      <c r="QE117" s="22"/>
      <c r="QF117" s="22"/>
      <c r="QG117" s="22"/>
      <c r="QH117" s="22"/>
      <c r="QI117" s="22"/>
      <c r="QJ117" s="22"/>
      <c r="QK117" s="22"/>
      <c r="QL117" s="22"/>
      <c r="QM117" s="22"/>
      <c r="QN117" s="22"/>
      <c r="QO117" s="22"/>
      <c r="QP117" s="22"/>
      <c r="QQ117" s="22"/>
      <c r="QR117" s="22"/>
      <c r="QS117" s="22"/>
      <c r="QT117" s="22"/>
      <c r="QU117" s="22"/>
      <c r="QV117" s="22"/>
      <c r="QW117" s="22"/>
      <c r="QX117" s="22"/>
      <c r="QY117" s="22"/>
      <c r="QZ117" s="22"/>
      <c r="RA117" s="22"/>
      <c r="RB117" s="22"/>
      <c r="RC117" s="22"/>
      <c r="RD117" s="22"/>
      <c r="RE117" s="22"/>
      <c r="RF117" s="22"/>
      <c r="RG117" s="22"/>
      <c r="RH117" s="22"/>
      <c r="RI117" s="22"/>
      <c r="RJ117" s="22"/>
      <c r="RK117" s="22"/>
      <c r="RL117" s="22"/>
      <c r="RM117" s="22"/>
      <c r="RN117" s="22"/>
      <c r="RO117" s="22"/>
      <c r="RP117" s="22"/>
      <c r="RQ117" s="22"/>
      <c r="RR117" s="22"/>
      <c r="RS117" s="22"/>
      <c r="RT117" s="22"/>
      <c r="RU117" s="22"/>
      <c r="RV117" s="22"/>
      <c r="RW117" s="22"/>
      <c r="RX117" s="22"/>
      <c r="RY117" s="22"/>
      <c r="RZ117" s="22"/>
      <c r="SA117" s="22"/>
      <c r="SB117" s="22"/>
      <c r="SC117" s="22"/>
      <c r="SD117" s="22"/>
      <c r="SE117" s="22"/>
      <c r="SF117" s="22"/>
      <c r="SG117" s="22"/>
      <c r="SH117" s="22"/>
      <c r="SI117" s="22"/>
      <c r="SJ117" s="22"/>
      <c r="SK117" s="22"/>
      <c r="SL117" s="22"/>
      <c r="SM117" s="22"/>
      <c r="SN117" s="22"/>
      <c r="SO117" s="22"/>
      <c r="SP117" s="22"/>
      <c r="SQ117" s="22"/>
      <c r="SR117" s="22"/>
      <c r="SS117" s="22"/>
      <c r="ST117" s="22"/>
      <c r="SU117" s="22"/>
      <c r="SV117" s="22"/>
      <c r="SW117" s="22"/>
      <c r="SX117" s="22"/>
      <c r="SY117" s="22"/>
      <c r="SZ117" s="22"/>
      <c r="TA117" s="22"/>
      <c r="TB117" s="22"/>
      <c r="TC117" s="22"/>
      <c r="TD117" s="22"/>
      <c r="TE117" s="22"/>
      <c r="TF117" s="22"/>
      <c r="TG117" s="22"/>
      <c r="TH117" s="22"/>
      <c r="TI117" s="22"/>
      <c r="TJ117" s="22"/>
      <c r="TK117" s="22"/>
      <c r="TL117" s="22"/>
      <c r="TM117" s="22"/>
      <c r="TN117" s="22"/>
      <c r="TO117" s="22"/>
      <c r="TP117" s="22"/>
      <c r="TQ117" s="22"/>
      <c r="TR117" s="22"/>
      <c r="TS117" s="22"/>
      <c r="TT117" s="22"/>
      <c r="TU117" s="22"/>
      <c r="TV117" s="22"/>
      <c r="TW117" s="22"/>
      <c r="TX117" s="22"/>
    </row>
    <row r="118" spans="1:544" s="22" customFormat="1" ht="12.75" x14ac:dyDescent="0.2">
      <c r="A118" s="35"/>
      <c r="B118" s="46"/>
      <c r="C118" s="62" t="s">
        <v>227</v>
      </c>
      <c r="D118" s="27">
        <f t="shared" ref="D118:L118" si="39">+D121+D127+D139+D119</f>
        <v>0</v>
      </c>
      <c r="E118" s="27">
        <f t="shared" si="39"/>
        <v>414225353</v>
      </c>
      <c r="F118" s="27">
        <f t="shared" si="39"/>
        <v>326036599</v>
      </c>
      <c r="G118" s="27">
        <f t="shared" si="39"/>
        <v>402115593</v>
      </c>
      <c r="H118" s="27">
        <f t="shared" si="39"/>
        <v>230839440</v>
      </c>
      <c r="I118" s="27">
        <f t="shared" si="39"/>
        <v>416882618</v>
      </c>
      <c r="J118" s="27">
        <f t="shared" si="39"/>
        <v>359454042</v>
      </c>
      <c r="K118" s="27">
        <f t="shared" si="39"/>
        <v>230882991</v>
      </c>
      <c r="L118" s="27">
        <f t="shared" si="39"/>
        <v>188324771</v>
      </c>
      <c r="M118" s="27">
        <f>+M121+M127+M139+M119</f>
        <v>382855999</v>
      </c>
      <c r="N118" s="27">
        <f t="shared" ref="N118:O118" si="40">+N121+N127+N139+N119</f>
        <v>347569299</v>
      </c>
      <c r="O118" s="27">
        <f t="shared" si="40"/>
        <v>510995980</v>
      </c>
      <c r="P118" s="27">
        <f>SUM(D118:O118)</f>
        <v>3810182685</v>
      </c>
    </row>
    <row r="119" spans="1:544" s="22" customFormat="1" x14ac:dyDescent="0.2">
      <c r="A119" s="35"/>
      <c r="B119" s="46"/>
      <c r="C119" s="61" t="s">
        <v>228</v>
      </c>
      <c r="D119" s="27">
        <f t="shared" ref="D119:F119" si="41">SUM(D120)</f>
        <v>0</v>
      </c>
      <c r="E119" s="27">
        <f t="shared" si="41"/>
        <v>0</v>
      </c>
      <c r="F119" s="27">
        <f t="shared" si="41"/>
        <v>0</v>
      </c>
      <c r="G119" s="27">
        <f t="shared" ref="G119:O119" si="42">SUM(G120)</f>
        <v>23950447</v>
      </c>
      <c r="H119" s="27">
        <f t="shared" si="42"/>
        <v>0</v>
      </c>
      <c r="I119" s="27">
        <f t="shared" si="42"/>
        <v>0</v>
      </c>
      <c r="J119" s="27">
        <f t="shared" si="42"/>
        <v>15139876</v>
      </c>
      <c r="K119" s="27">
        <f t="shared" si="42"/>
        <v>0</v>
      </c>
      <c r="L119" s="27">
        <f t="shared" si="42"/>
        <v>0</v>
      </c>
      <c r="M119" s="27">
        <f t="shared" si="42"/>
        <v>0</v>
      </c>
      <c r="N119" s="27">
        <f t="shared" si="42"/>
        <v>0</v>
      </c>
      <c r="O119" s="27">
        <f t="shared" si="42"/>
        <v>0</v>
      </c>
      <c r="P119" s="27">
        <f t="shared" si="28"/>
        <v>39090323</v>
      </c>
    </row>
    <row r="120" spans="1:544" s="22" customFormat="1" x14ac:dyDescent="0.2">
      <c r="A120" s="35" t="s">
        <v>229</v>
      </c>
      <c r="B120" s="46" t="s">
        <v>230</v>
      </c>
      <c r="C120" s="63" t="s">
        <v>231</v>
      </c>
      <c r="D120" s="27">
        <v>0</v>
      </c>
      <c r="E120" s="27">
        <v>0</v>
      </c>
      <c r="F120" s="27">
        <v>0</v>
      </c>
      <c r="G120" s="27">
        <v>23950447</v>
      </c>
      <c r="H120" s="27">
        <v>0</v>
      </c>
      <c r="I120" s="27">
        <v>0</v>
      </c>
      <c r="J120" s="27">
        <v>15139876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f t="shared" si="28"/>
        <v>39090323</v>
      </c>
    </row>
    <row r="121" spans="1:544" s="20" customFormat="1" ht="12.75" x14ac:dyDescent="0.2">
      <c r="A121" s="34"/>
      <c r="B121" s="43"/>
      <c r="C121" s="64" t="s">
        <v>232</v>
      </c>
      <c r="D121" s="27">
        <f>SUM(D122:D126)</f>
        <v>0</v>
      </c>
      <c r="E121" s="27">
        <f>SUM(E122:E126)</f>
        <v>49182353</v>
      </c>
      <c r="F121" s="27">
        <f t="shared" ref="F121:L121" si="43">SUM(F122:F126)</f>
        <v>20001097</v>
      </c>
      <c r="G121" s="27">
        <f t="shared" si="43"/>
        <v>36841910</v>
      </c>
      <c r="H121" s="27">
        <f t="shared" si="43"/>
        <v>24594761</v>
      </c>
      <c r="I121" s="27">
        <f t="shared" si="43"/>
        <v>24489766</v>
      </c>
      <c r="J121" s="27">
        <f t="shared" si="43"/>
        <v>43410045</v>
      </c>
      <c r="K121" s="27">
        <f t="shared" si="43"/>
        <v>22673349</v>
      </c>
      <c r="L121" s="27">
        <f t="shared" si="43"/>
        <v>22595535</v>
      </c>
      <c r="M121" s="27">
        <f>SUM(M122:M126)</f>
        <v>41648642</v>
      </c>
      <c r="N121" s="27">
        <f t="shared" ref="N121:O121" si="44">SUM(N122:N126)</f>
        <v>60939968</v>
      </c>
      <c r="O121" s="27">
        <f t="shared" si="44"/>
        <v>18274691</v>
      </c>
      <c r="P121" s="27">
        <f t="shared" si="28"/>
        <v>364652117</v>
      </c>
    </row>
    <row r="122" spans="1:544" s="22" customFormat="1" x14ac:dyDescent="0.2">
      <c r="A122" s="35" t="s">
        <v>233</v>
      </c>
      <c r="B122" s="46" t="s">
        <v>234</v>
      </c>
      <c r="C122" s="63" t="s">
        <v>235</v>
      </c>
      <c r="D122" s="27">
        <v>0</v>
      </c>
      <c r="E122" s="27">
        <v>32160477</v>
      </c>
      <c r="F122" s="27">
        <v>10607211</v>
      </c>
      <c r="G122" s="27">
        <v>22167273</v>
      </c>
      <c r="H122" s="27">
        <v>14615784</v>
      </c>
      <c r="I122" s="27">
        <v>14615784</v>
      </c>
      <c r="J122" s="27">
        <v>27936524</v>
      </c>
      <c r="K122" s="27">
        <v>13951429</v>
      </c>
      <c r="L122" s="27">
        <v>13951429</v>
      </c>
      <c r="M122" s="27">
        <v>25998381</v>
      </c>
      <c r="N122" s="27">
        <v>43784112</v>
      </c>
      <c r="O122" s="27">
        <v>11580442</v>
      </c>
      <c r="P122" s="27">
        <f t="shared" si="28"/>
        <v>231368846</v>
      </c>
    </row>
    <row r="123" spans="1:544" s="22" customFormat="1" x14ac:dyDescent="0.2">
      <c r="A123" s="35" t="s">
        <v>236</v>
      </c>
      <c r="B123" s="46" t="s">
        <v>237</v>
      </c>
      <c r="C123" s="63" t="s">
        <v>238</v>
      </c>
      <c r="D123" s="27">
        <v>0</v>
      </c>
      <c r="E123" s="27">
        <v>0</v>
      </c>
      <c r="F123" s="27">
        <v>3779709</v>
      </c>
      <c r="G123" s="27">
        <v>1259903</v>
      </c>
      <c r="H123" s="27">
        <v>1259903</v>
      </c>
      <c r="I123" s="27">
        <v>1259903</v>
      </c>
      <c r="J123" s="27">
        <v>1259903</v>
      </c>
      <c r="K123" s="27">
        <v>1337717</v>
      </c>
      <c r="L123" s="27">
        <v>1259903</v>
      </c>
      <c r="M123" s="27">
        <v>1889854</v>
      </c>
      <c r="N123" s="27">
        <v>1874863</v>
      </c>
      <c r="O123" s="27">
        <v>799732</v>
      </c>
      <c r="P123" s="27">
        <f t="shared" si="28"/>
        <v>15981390</v>
      </c>
    </row>
    <row r="124" spans="1:544" s="22" customFormat="1" x14ac:dyDescent="0.2">
      <c r="A124" s="35" t="s">
        <v>239</v>
      </c>
      <c r="B124" s="65" t="s">
        <v>240</v>
      </c>
      <c r="C124" s="63" t="s">
        <v>241</v>
      </c>
      <c r="D124" s="27">
        <v>0</v>
      </c>
      <c r="E124" s="27">
        <v>15617858</v>
      </c>
      <c r="F124" s="27">
        <v>5151103</v>
      </c>
      <c r="G124" s="27">
        <v>10764931</v>
      </c>
      <c r="H124" s="27">
        <v>7097757</v>
      </c>
      <c r="I124" s="27">
        <v>7097757</v>
      </c>
      <c r="J124" s="27">
        <v>13047327</v>
      </c>
      <c r="K124" s="27">
        <v>6775131</v>
      </c>
      <c r="L124" s="27">
        <v>6775131</v>
      </c>
      <c r="M124" s="27">
        <v>12625404</v>
      </c>
      <c r="N124" s="27">
        <v>12625407</v>
      </c>
      <c r="O124" s="27">
        <v>5353669</v>
      </c>
      <c r="P124" s="27">
        <f t="shared" si="28"/>
        <v>102931475</v>
      </c>
    </row>
    <row r="125" spans="1:544" s="22" customFormat="1" x14ac:dyDescent="0.2">
      <c r="A125" s="35" t="s">
        <v>242</v>
      </c>
      <c r="B125" s="65" t="s">
        <v>243</v>
      </c>
      <c r="C125" s="63" t="s">
        <v>244</v>
      </c>
      <c r="D125" s="27">
        <v>0</v>
      </c>
      <c r="E125" s="27">
        <v>1404018</v>
      </c>
      <c r="F125" s="27">
        <v>463074</v>
      </c>
      <c r="G125" s="27">
        <v>967748</v>
      </c>
      <c r="H125" s="27">
        <v>638075</v>
      </c>
      <c r="I125" s="27">
        <v>638075</v>
      </c>
      <c r="J125" s="27">
        <v>1166291</v>
      </c>
      <c r="K125" s="27">
        <v>609072</v>
      </c>
      <c r="L125" s="27">
        <v>609072</v>
      </c>
      <c r="M125" s="27">
        <v>1135003</v>
      </c>
      <c r="N125" s="27">
        <v>1135009</v>
      </c>
      <c r="O125" s="27">
        <v>540848</v>
      </c>
      <c r="P125" s="27">
        <f t="shared" si="28"/>
        <v>9306285</v>
      </c>
    </row>
    <row r="126" spans="1:544" s="22" customFormat="1" x14ac:dyDescent="0.2">
      <c r="A126" s="35" t="s">
        <v>245</v>
      </c>
      <c r="B126" s="65" t="s">
        <v>246</v>
      </c>
      <c r="C126" s="63" t="s">
        <v>247</v>
      </c>
      <c r="D126" s="27">
        <v>0</v>
      </c>
      <c r="E126" s="27">
        <v>0</v>
      </c>
      <c r="F126" s="27">
        <v>0</v>
      </c>
      <c r="G126" s="27">
        <v>1682055</v>
      </c>
      <c r="H126" s="27">
        <v>983242</v>
      </c>
      <c r="I126" s="27">
        <v>878247</v>
      </c>
      <c r="J126" s="27">
        <v>0</v>
      </c>
      <c r="K126" s="27">
        <v>0</v>
      </c>
      <c r="L126" s="27">
        <v>0</v>
      </c>
      <c r="M126" s="27"/>
      <c r="N126" s="27">
        <v>1520577</v>
      </c>
      <c r="O126" s="27"/>
      <c r="P126" s="27">
        <f t="shared" si="28"/>
        <v>5064121</v>
      </c>
    </row>
    <row r="127" spans="1:544" s="20" customFormat="1" ht="12.75" x14ac:dyDescent="0.2">
      <c r="A127" s="34"/>
      <c r="B127" s="43"/>
      <c r="C127" s="64" t="s">
        <v>248</v>
      </c>
      <c r="D127" s="27">
        <f>SUM(D128:D138)</f>
        <v>0</v>
      </c>
      <c r="E127" s="27">
        <f>SUM(E128:E138)</f>
        <v>365043000</v>
      </c>
      <c r="F127" s="27">
        <f>SUM(F128:F138)</f>
        <v>299811000</v>
      </c>
      <c r="G127" s="27">
        <f t="shared" ref="G127:L127" si="45">SUM(G128:G138)</f>
        <v>341323236</v>
      </c>
      <c r="H127" s="27">
        <f t="shared" si="45"/>
        <v>192698181</v>
      </c>
      <c r="I127" s="27">
        <f t="shared" si="45"/>
        <v>355502236</v>
      </c>
      <c r="J127" s="27">
        <f t="shared" si="45"/>
        <v>274171236</v>
      </c>
      <c r="K127" s="27">
        <f t="shared" si="45"/>
        <v>191871236</v>
      </c>
      <c r="L127" s="27">
        <f t="shared" si="45"/>
        <v>165729236</v>
      </c>
      <c r="M127" s="27">
        <f>SUM(M128:M138)</f>
        <v>339132523</v>
      </c>
      <c r="N127" s="27">
        <f t="shared" ref="N127:O127" si="46">SUM(N128:N138)</f>
        <v>273742248</v>
      </c>
      <c r="O127" s="27">
        <f t="shared" si="46"/>
        <v>111716559</v>
      </c>
      <c r="P127" s="27">
        <f t="shared" si="28"/>
        <v>2910740691</v>
      </c>
    </row>
    <row r="128" spans="1:544" s="22" customFormat="1" x14ac:dyDescent="0.2">
      <c r="A128" s="39" t="s">
        <v>249</v>
      </c>
      <c r="B128" s="46" t="s">
        <v>250</v>
      </c>
      <c r="C128" s="63" t="s">
        <v>251</v>
      </c>
      <c r="D128" s="27">
        <v>0</v>
      </c>
      <c r="E128" s="27">
        <v>365043000</v>
      </c>
      <c r="F128" s="27">
        <v>299811000</v>
      </c>
      <c r="G128" s="27">
        <v>312077000</v>
      </c>
      <c r="H128" s="27">
        <v>162605000</v>
      </c>
      <c r="I128" s="27">
        <v>326256000</v>
      </c>
      <c r="J128" s="27">
        <v>244425000</v>
      </c>
      <c r="K128" s="27">
        <v>162625000</v>
      </c>
      <c r="L128" s="27">
        <v>136483000</v>
      </c>
      <c r="M128" s="27">
        <v>309886287</v>
      </c>
      <c r="N128" s="27">
        <v>244496000</v>
      </c>
      <c r="O128" s="27">
        <v>90905361</v>
      </c>
      <c r="P128" s="48">
        <f t="shared" si="28"/>
        <v>2654612648</v>
      </c>
    </row>
    <row r="129" spans="1:16" s="22" customFormat="1" x14ac:dyDescent="0.2">
      <c r="A129" s="39" t="s">
        <v>252</v>
      </c>
      <c r="B129" s="46" t="s">
        <v>253</v>
      </c>
      <c r="C129" s="63" t="s">
        <v>254</v>
      </c>
      <c r="D129" s="27">
        <v>0</v>
      </c>
      <c r="E129" s="27">
        <v>0</v>
      </c>
      <c r="F129" s="27">
        <v>0</v>
      </c>
      <c r="G129" s="27">
        <v>2761037</v>
      </c>
      <c r="H129" s="27">
        <v>2761037</v>
      </c>
      <c r="I129" s="27">
        <v>2761037</v>
      </c>
      <c r="J129" s="27">
        <v>2761037</v>
      </c>
      <c r="K129" s="27">
        <v>2761037</v>
      </c>
      <c r="L129" s="27">
        <v>2761037</v>
      </c>
      <c r="M129" s="27">
        <v>2761037</v>
      </c>
      <c r="N129" s="27">
        <v>2761034</v>
      </c>
      <c r="O129" s="27">
        <v>2341687</v>
      </c>
      <c r="P129" s="48">
        <f t="shared" si="28"/>
        <v>24429980</v>
      </c>
    </row>
    <row r="130" spans="1:16" s="22" customFormat="1" x14ac:dyDescent="0.2">
      <c r="A130" s="39" t="s">
        <v>252</v>
      </c>
      <c r="B130" s="46" t="s">
        <v>255</v>
      </c>
      <c r="C130" s="63" t="s">
        <v>256</v>
      </c>
      <c r="D130" s="27">
        <v>0</v>
      </c>
      <c r="E130" s="27">
        <v>0</v>
      </c>
      <c r="F130" s="27">
        <v>0</v>
      </c>
      <c r="G130" s="27">
        <v>2021956</v>
      </c>
      <c r="H130" s="27">
        <v>2021956</v>
      </c>
      <c r="I130" s="27">
        <v>2021956</v>
      </c>
      <c r="J130" s="27">
        <v>2021956</v>
      </c>
      <c r="K130" s="27">
        <v>2021956</v>
      </c>
      <c r="L130" s="27">
        <v>2021956</v>
      </c>
      <c r="M130" s="27">
        <v>2021956</v>
      </c>
      <c r="N130" s="27">
        <v>2021967</v>
      </c>
      <c r="O130" s="27">
        <v>1714860</v>
      </c>
      <c r="P130" s="48">
        <f t="shared" si="28"/>
        <v>17890519</v>
      </c>
    </row>
    <row r="131" spans="1:16" s="22" customFormat="1" x14ac:dyDescent="0.2">
      <c r="A131" s="39" t="s">
        <v>252</v>
      </c>
      <c r="B131" s="46" t="s">
        <v>257</v>
      </c>
      <c r="C131" s="63" t="s">
        <v>258</v>
      </c>
      <c r="D131" s="27">
        <v>0</v>
      </c>
      <c r="E131" s="27">
        <v>0</v>
      </c>
      <c r="F131" s="27">
        <v>0</v>
      </c>
      <c r="G131" s="27">
        <v>1238700</v>
      </c>
      <c r="H131" s="27">
        <v>1238700</v>
      </c>
      <c r="I131" s="27">
        <v>1238700</v>
      </c>
      <c r="J131" s="27">
        <v>1238700</v>
      </c>
      <c r="K131" s="27">
        <v>1238700</v>
      </c>
      <c r="L131" s="27">
        <v>1238700</v>
      </c>
      <c r="M131" s="27">
        <v>1238700</v>
      </c>
      <c r="N131" s="27">
        <v>1238703</v>
      </c>
      <c r="O131" s="27">
        <v>2479531</v>
      </c>
      <c r="P131" s="48">
        <f t="shared" si="28"/>
        <v>12389134</v>
      </c>
    </row>
    <row r="132" spans="1:16" s="22" customFormat="1" x14ac:dyDescent="0.2">
      <c r="A132" s="39" t="s">
        <v>259</v>
      </c>
      <c r="B132" s="46" t="s">
        <v>260</v>
      </c>
      <c r="C132" s="63" t="s">
        <v>261</v>
      </c>
      <c r="D132" s="27">
        <v>0</v>
      </c>
      <c r="E132" s="27">
        <v>0</v>
      </c>
      <c r="F132" s="27">
        <v>0</v>
      </c>
      <c r="G132" s="27">
        <v>0</v>
      </c>
      <c r="H132" s="27">
        <v>846945</v>
      </c>
      <c r="I132" s="27">
        <v>0</v>
      </c>
      <c r="J132" s="27">
        <v>0</v>
      </c>
      <c r="K132" s="27">
        <v>0</v>
      </c>
      <c r="L132" s="27">
        <v>0</v>
      </c>
      <c r="M132" s="27"/>
      <c r="N132" s="27"/>
      <c r="O132" s="27"/>
      <c r="P132" s="48">
        <f t="shared" ref="P132:P198" si="47">SUM(D132:O132)</f>
        <v>846945</v>
      </c>
    </row>
    <row r="133" spans="1:16" s="22" customFormat="1" x14ac:dyDescent="0.2">
      <c r="A133" s="39" t="s">
        <v>262</v>
      </c>
      <c r="B133" s="46">
        <v>8303434</v>
      </c>
      <c r="C133" s="63" t="s">
        <v>263</v>
      </c>
      <c r="D133" s="27">
        <v>0</v>
      </c>
      <c r="E133" s="27">
        <v>0</v>
      </c>
      <c r="F133" s="27">
        <v>0</v>
      </c>
      <c r="G133" s="27">
        <v>1020520</v>
      </c>
      <c r="H133" s="27">
        <v>1020520</v>
      </c>
      <c r="I133" s="27">
        <v>1020520</v>
      </c>
      <c r="J133" s="27">
        <v>1020520</v>
      </c>
      <c r="K133" s="27">
        <v>1020520</v>
      </c>
      <c r="L133" s="27">
        <v>1020520</v>
      </c>
      <c r="M133" s="27">
        <v>1020520</v>
      </c>
      <c r="N133" s="27">
        <v>1020524</v>
      </c>
      <c r="O133" s="27">
        <v>477215</v>
      </c>
      <c r="P133" s="48">
        <f t="shared" si="47"/>
        <v>8641379</v>
      </c>
    </row>
    <row r="134" spans="1:16" s="22" customFormat="1" x14ac:dyDescent="0.2">
      <c r="A134" s="39" t="s">
        <v>262</v>
      </c>
      <c r="B134" s="46">
        <v>8303435</v>
      </c>
      <c r="C134" s="63" t="s">
        <v>264</v>
      </c>
      <c r="D134" s="27">
        <v>0</v>
      </c>
      <c r="E134" s="27">
        <v>0</v>
      </c>
      <c r="F134" s="27">
        <v>0</v>
      </c>
      <c r="G134" s="27">
        <v>5392259</v>
      </c>
      <c r="H134" s="27">
        <v>5392259</v>
      </c>
      <c r="I134" s="27">
        <v>5392259</v>
      </c>
      <c r="J134" s="27">
        <v>5392259</v>
      </c>
      <c r="K134" s="27">
        <v>5392259</v>
      </c>
      <c r="L134" s="27">
        <v>5392259</v>
      </c>
      <c r="M134" s="27">
        <v>5392259</v>
      </c>
      <c r="N134" s="27">
        <v>5392255</v>
      </c>
      <c r="O134" s="27">
        <v>3111067</v>
      </c>
      <c r="P134" s="48">
        <f t="shared" si="47"/>
        <v>46249135</v>
      </c>
    </row>
    <row r="135" spans="1:16" s="22" customFormat="1" x14ac:dyDescent="0.2">
      <c r="A135" s="39" t="s">
        <v>262</v>
      </c>
      <c r="B135" s="46">
        <v>8303436</v>
      </c>
      <c r="C135" s="63" t="s">
        <v>265</v>
      </c>
      <c r="D135" s="27">
        <v>0</v>
      </c>
      <c r="E135" s="27">
        <v>0</v>
      </c>
      <c r="F135" s="27">
        <v>0</v>
      </c>
      <c r="G135" s="27">
        <v>5050816</v>
      </c>
      <c r="H135" s="27">
        <v>5050816</v>
      </c>
      <c r="I135" s="27">
        <v>5050816</v>
      </c>
      <c r="J135" s="27">
        <v>5050816</v>
      </c>
      <c r="K135" s="27">
        <v>5050816</v>
      </c>
      <c r="L135" s="27">
        <v>5050816</v>
      </c>
      <c r="M135" s="27">
        <v>5050816</v>
      </c>
      <c r="N135" s="27">
        <v>5050820</v>
      </c>
      <c r="O135" s="27">
        <v>4967709</v>
      </c>
      <c r="P135" s="48">
        <f t="shared" si="47"/>
        <v>45374241</v>
      </c>
    </row>
    <row r="136" spans="1:16" s="22" customFormat="1" x14ac:dyDescent="0.2">
      <c r="A136" s="39" t="s">
        <v>262</v>
      </c>
      <c r="B136" s="46">
        <v>8303437</v>
      </c>
      <c r="C136" s="63" t="s">
        <v>266</v>
      </c>
      <c r="D136" s="27">
        <v>0</v>
      </c>
      <c r="E136" s="27">
        <v>0</v>
      </c>
      <c r="F136" s="27">
        <v>0</v>
      </c>
      <c r="G136" s="27">
        <v>6320399</v>
      </c>
      <c r="H136" s="27">
        <v>6320399</v>
      </c>
      <c r="I136" s="27">
        <v>6320399</v>
      </c>
      <c r="J136" s="27">
        <v>6320399</v>
      </c>
      <c r="K136" s="27">
        <v>6320399</v>
      </c>
      <c r="L136" s="27">
        <v>6320399</v>
      </c>
      <c r="M136" s="27">
        <v>6320399</v>
      </c>
      <c r="N136" s="27">
        <v>6320396</v>
      </c>
      <c r="O136" s="27">
        <v>3175019</v>
      </c>
      <c r="P136" s="48">
        <f t="shared" si="47"/>
        <v>53738208</v>
      </c>
    </row>
    <row r="137" spans="1:16" s="22" customFormat="1" x14ac:dyDescent="0.2">
      <c r="A137" s="39" t="s">
        <v>262</v>
      </c>
      <c r="B137" s="46">
        <v>8303438</v>
      </c>
      <c r="C137" s="63" t="s">
        <v>267</v>
      </c>
      <c r="D137" s="27">
        <v>0</v>
      </c>
      <c r="E137" s="27">
        <v>0</v>
      </c>
      <c r="F137" s="27">
        <v>0</v>
      </c>
      <c r="G137" s="27">
        <v>5440549</v>
      </c>
      <c r="H137" s="27">
        <v>5440549</v>
      </c>
      <c r="I137" s="27">
        <v>5440549</v>
      </c>
      <c r="J137" s="27">
        <v>5440549</v>
      </c>
      <c r="K137" s="27">
        <v>5440549</v>
      </c>
      <c r="L137" s="27">
        <v>5440549</v>
      </c>
      <c r="M137" s="27">
        <v>5440549</v>
      </c>
      <c r="N137" s="27">
        <v>5440549</v>
      </c>
      <c r="O137" s="27">
        <v>2544110</v>
      </c>
      <c r="P137" s="48">
        <f t="shared" si="47"/>
        <v>46068502</v>
      </c>
    </row>
    <row r="138" spans="1:16" s="22" customFormat="1" x14ac:dyDescent="0.2">
      <c r="A138" s="39" t="s">
        <v>268</v>
      </c>
      <c r="B138" s="46" t="s">
        <v>269</v>
      </c>
      <c r="C138" s="63" t="s">
        <v>270</v>
      </c>
      <c r="D138" s="27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500000</v>
      </c>
      <c r="K138" s="27">
        <v>0</v>
      </c>
      <c r="L138" s="27">
        <v>0</v>
      </c>
      <c r="M138" s="27">
        <v>0</v>
      </c>
      <c r="N138" s="27"/>
      <c r="O138" s="27"/>
      <c r="P138" s="48">
        <f t="shared" si="47"/>
        <v>500000</v>
      </c>
    </row>
    <row r="139" spans="1:16" s="20" customFormat="1" ht="12.75" x14ac:dyDescent="0.2">
      <c r="A139" s="35"/>
      <c r="B139" s="46"/>
      <c r="C139" s="64" t="s">
        <v>271</v>
      </c>
      <c r="D139" s="27">
        <f>SUM(D140:D146)</f>
        <v>0</v>
      </c>
      <c r="E139" s="27">
        <f t="shared" ref="E139:N139" si="48">SUM(E140:E146)</f>
        <v>0</v>
      </c>
      <c r="F139" s="27">
        <f>SUM(F140:F146)</f>
        <v>6224502</v>
      </c>
      <c r="G139" s="27">
        <f t="shared" si="48"/>
        <v>0</v>
      </c>
      <c r="H139" s="27">
        <f t="shared" si="48"/>
        <v>13546498</v>
      </c>
      <c r="I139" s="27">
        <f t="shared" si="48"/>
        <v>36890616</v>
      </c>
      <c r="J139" s="27">
        <f t="shared" si="48"/>
        <v>26732885</v>
      </c>
      <c r="K139" s="27">
        <f t="shared" si="48"/>
        <v>16338406</v>
      </c>
      <c r="L139" s="27">
        <f t="shared" si="48"/>
        <v>0</v>
      </c>
      <c r="M139" s="27">
        <f t="shared" si="48"/>
        <v>2074834</v>
      </c>
      <c r="N139" s="27">
        <f t="shared" si="48"/>
        <v>12887083</v>
      </c>
      <c r="O139" s="27">
        <f>SUM(O140:O146)</f>
        <v>381004730</v>
      </c>
      <c r="P139" s="27">
        <f t="shared" si="47"/>
        <v>495699554</v>
      </c>
    </row>
    <row r="140" spans="1:16" s="20" customFormat="1" x14ac:dyDescent="0.2">
      <c r="A140" s="35" t="s">
        <v>272</v>
      </c>
      <c r="B140" s="46" t="s">
        <v>273</v>
      </c>
      <c r="C140" s="63" t="s">
        <v>274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2167304</v>
      </c>
      <c r="J140" s="27">
        <v>9184599</v>
      </c>
      <c r="K140" s="27">
        <v>0</v>
      </c>
      <c r="L140" s="27">
        <v>0</v>
      </c>
      <c r="M140" s="27">
        <v>0</v>
      </c>
      <c r="N140" s="27"/>
      <c r="O140" s="27"/>
      <c r="P140" s="27">
        <f t="shared" si="47"/>
        <v>11351903</v>
      </c>
    </row>
    <row r="141" spans="1:16" s="20" customFormat="1" x14ac:dyDescent="0.2">
      <c r="A141" s="35" t="s">
        <v>229</v>
      </c>
      <c r="B141" s="46" t="s">
        <v>275</v>
      </c>
      <c r="C141" s="63" t="s">
        <v>276</v>
      </c>
      <c r="D141" s="27">
        <v>0</v>
      </c>
      <c r="E141" s="27">
        <v>0</v>
      </c>
      <c r="F141" s="27">
        <v>0</v>
      </c>
      <c r="G141" s="27">
        <v>0</v>
      </c>
      <c r="H141" s="27">
        <v>0</v>
      </c>
      <c r="I141" s="27">
        <v>28917670</v>
      </c>
      <c r="J141" s="27">
        <v>15473452</v>
      </c>
      <c r="K141" s="27">
        <v>0</v>
      </c>
      <c r="L141" s="27">
        <v>0</v>
      </c>
      <c r="M141" s="27">
        <v>0</v>
      </c>
      <c r="N141" s="27">
        <v>12887083</v>
      </c>
      <c r="O141" s="27">
        <v>31004755</v>
      </c>
      <c r="P141" s="27">
        <f t="shared" si="47"/>
        <v>88282960</v>
      </c>
    </row>
    <row r="142" spans="1:16" s="20" customFormat="1" x14ac:dyDescent="0.2">
      <c r="A142" s="35" t="s">
        <v>277</v>
      </c>
      <c r="B142" s="46" t="s">
        <v>278</v>
      </c>
      <c r="C142" s="63" t="s">
        <v>279</v>
      </c>
      <c r="D142" s="27">
        <v>0</v>
      </c>
      <c r="E142" s="27">
        <v>0</v>
      </c>
      <c r="F142" s="27">
        <v>0</v>
      </c>
      <c r="G142" s="27">
        <v>0</v>
      </c>
      <c r="H142" s="27">
        <v>0</v>
      </c>
      <c r="I142" s="27">
        <v>0</v>
      </c>
      <c r="J142" s="27">
        <v>0</v>
      </c>
      <c r="K142" s="27">
        <v>4000000</v>
      </c>
      <c r="L142" s="27">
        <v>0</v>
      </c>
      <c r="M142" s="27">
        <v>0</v>
      </c>
      <c r="N142" s="27">
        <v>0</v>
      </c>
      <c r="O142" s="27"/>
      <c r="P142" s="27">
        <f t="shared" si="47"/>
        <v>4000000</v>
      </c>
    </row>
    <row r="143" spans="1:16" s="20" customFormat="1" x14ac:dyDescent="0.2">
      <c r="A143" s="35" t="s">
        <v>280</v>
      </c>
      <c r="B143" s="46" t="s">
        <v>278</v>
      </c>
      <c r="C143" s="63" t="s">
        <v>279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349999975</v>
      </c>
      <c r="P143" s="27">
        <f t="shared" si="47"/>
        <v>349999975</v>
      </c>
    </row>
    <row r="144" spans="1:16" s="22" customFormat="1" x14ac:dyDescent="0.2">
      <c r="A144" s="35" t="s">
        <v>281</v>
      </c>
      <c r="B144" s="46" t="s">
        <v>282</v>
      </c>
      <c r="C144" s="63" t="s">
        <v>283</v>
      </c>
      <c r="D144" s="27">
        <v>0</v>
      </c>
      <c r="E144" s="27">
        <v>0</v>
      </c>
      <c r="F144" s="27">
        <v>6224502</v>
      </c>
      <c r="G144" s="27">
        <v>0</v>
      </c>
      <c r="H144" s="27">
        <v>0</v>
      </c>
      <c r="I144" s="27"/>
      <c r="J144" s="27">
        <v>2074834</v>
      </c>
      <c r="K144" s="27">
        <v>0</v>
      </c>
      <c r="L144" s="27">
        <v>0</v>
      </c>
      <c r="M144" s="27">
        <v>2074834</v>
      </c>
      <c r="N144" s="27">
        <v>0</v>
      </c>
      <c r="O144" s="27">
        <v>0</v>
      </c>
      <c r="P144" s="48">
        <f t="shared" si="47"/>
        <v>10374170</v>
      </c>
    </row>
    <row r="145" spans="1:16" s="22" customFormat="1" x14ac:dyDescent="0.2">
      <c r="A145" s="35" t="s">
        <v>284</v>
      </c>
      <c r="B145" s="46" t="s">
        <v>285</v>
      </c>
      <c r="C145" s="63" t="s">
        <v>286</v>
      </c>
      <c r="D145" s="27">
        <v>0</v>
      </c>
      <c r="E145" s="27">
        <v>0</v>
      </c>
      <c r="F145" s="27">
        <v>0</v>
      </c>
      <c r="G145" s="27">
        <v>0</v>
      </c>
      <c r="H145" s="27">
        <v>13546498</v>
      </c>
      <c r="I145" s="27">
        <v>5805642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48">
        <f t="shared" si="47"/>
        <v>19352140</v>
      </c>
    </row>
    <row r="146" spans="1:16" s="22" customFormat="1" x14ac:dyDescent="0.2">
      <c r="A146" s="35" t="s">
        <v>287</v>
      </c>
      <c r="B146" s="46" t="s">
        <v>288</v>
      </c>
      <c r="C146" s="63" t="s">
        <v>289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12338406</v>
      </c>
      <c r="L146" s="27">
        <v>0</v>
      </c>
      <c r="M146" s="27">
        <v>0</v>
      </c>
      <c r="N146" s="27">
        <v>0</v>
      </c>
      <c r="O146" s="27">
        <v>0</v>
      </c>
      <c r="P146" s="48">
        <f t="shared" si="47"/>
        <v>12338406</v>
      </c>
    </row>
    <row r="147" spans="1:16" s="20" customFormat="1" ht="12.75" x14ac:dyDescent="0.2">
      <c r="A147" s="35"/>
      <c r="B147" s="46"/>
      <c r="C147" s="62" t="s">
        <v>290</v>
      </c>
      <c r="D147" s="27">
        <f>SUM(D148:D158)</f>
        <v>0</v>
      </c>
      <c r="E147" s="27">
        <f t="shared" ref="E147:L147" si="49">SUM(E148:E158)</f>
        <v>0</v>
      </c>
      <c r="F147" s="27">
        <f t="shared" si="49"/>
        <v>194706210</v>
      </c>
      <c r="G147" s="27">
        <f t="shared" si="49"/>
        <v>0</v>
      </c>
      <c r="H147" s="27">
        <f t="shared" si="49"/>
        <v>24676672</v>
      </c>
      <c r="I147" s="27">
        <f>SUM(I148:I158)</f>
        <v>0</v>
      </c>
      <c r="J147" s="27">
        <f t="shared" si="49"/>
        <v>1366074</v>
      </c>
      <c r="K147" s="27">
        <f t="shared" si="49"/>
        <v>311564808</v>
      </c>
      <c r="L147" s="27">
        <f t="shared" si="49"/>
        <v>374659282</v>
      </c>
      <c r="M147" s="27">
        <f>SUM(M148:M158)</f>
        <v>139811571</v>
      </c>
      <c r="N147" s="27">
        <f t="shared" ref="N147" si="50">SUM(N148:N158)</f>
        <v>47008998</v>
      </c>
      <c r="O147" s="27">
        <f>SUM(O148:O160)</f>
        <v>679712822</v>
      </c>
      <c r="P147" s="27">
        <f t="shared" si="47"/>
        <v>1773506437</v>
      </c>
    </row>
    <row r="148" spans="1:16" s="22" customFormat="1" x14ac:dyDescent="0.2">
      <c r="A148" s="35" t="s">
        <v>291</v>
      </c>
      <c r="B148" s="46">
        <v>8306101</v>
      </c>
      <c r="C148" s="63" t="s">
        <v>292</v>
      </c>
      <c r="D148" s="48">
        <v>0</v>
      </c>
      <c r="E148" s="48">
        <v>0</v>
      </c>
      <c r="F148" s="48">
        <v>194706210</v>
      </c>
      <c r="G148" s="48">
        <v>0</v>
      </c>
      <c r="H148" s="48">
        <v>0</v>
      </c>
      <c r="I148" s="48">
        <v>0</v>
      </c>
      <c r="J148" s="48">
        <v>0</v>
      </c>
      <c r="K148" s="48">
        <v>311564808</v>
      </c>
      <c r="L148" s="48">
        <v>0</v>
      </c>
      <c r="M148" s="48">
        <v>0</v>
      </c>
      <c r="N148" s="48">
        <v>0</v>
      </c>
      <c r="O148" s="48">
        <v>148543270</v>
      </c>
      <c r="P148" s="48">
        <f t="shared" si="47"/>
        <v>654814288</v>
      </c>
    </row>
    <row r="149" spans="1:16" s="22" customFormat="1" x14ac:dyDescent="0.2">
      <c r="A149" s="35" t="s">
        <v>293</v>
      </c>
      <c r="B149" s="46" t="s">
        <v>294</v>
      </c>
      <c r="C149" s="63" t="s">
        <v>295</v>
      </c>
      <c r="D149" s="48"/>
      <c r="E149" s="48"/>
      <c r="F149" s="48"/>
      <c r="G149" s="48"/>
      <c r="H149" s="48"/>
      <c r="I149" s="48"/>
      <c r="J149" s="48"/>
      <c r="K149" s="48"/>
      <c r="L149" s="48"/>
      <c r="M149" s="48">
        <v>13761449</v>
      </c>
      <c r="N149" s="48">
        <v>0</v>
      </c>
      <c r="O149" s="48">
        <v>0</v>
      </c>
      <c r="P149" s="48">
        <f t="shared" si="47"/>
        <v>13761449</v>
      </c>
    </row>
    <row r="150" spans="1:16" s="22" customFormat="1" x14ac:dyDescent="0.2">
      <c r="A150" s="35" t="s">
        <v>296</v>
      </c>
      <c r="B150" s="46">
        <v>8306117</v>
      </c>
      <c r="C150" s="63" t="s">
        <v>297</v>
      </c>
      <c r="D150" s="48">
        <v>0</v>
      </c>
      <c r="E150" s="48">
        <v>0</v>
      </c>
      <c r="F150" s="48">
        <v>0</v>
      </c>
      <c r="G150" s="48">
        <v>0</v>
      </c>
      <c r="H150" s="48">
        <v>6310663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f t="shared" si="47"/>
        <v>6310663</v>
      </c>
    </row>
    <row r="151" spans="1:16" s="22" customFormat="1" x14ac:dyDescent="0.2">
      <c r="A151" s="35" t="s">
        <v>298</v>
      </c>
      <c r="B151" s="46">
        <v>8306118</v>
      </c>
      <c r="C151" s="63" t="s">
        <v>299</v>
      </c>
      <c r="D151" s="48">
        <v>0</v>
      </c>
      <c r="E151" s="48">
        <v>0</v>
      </c>
      <c r="F151" s="48">
        <v>0</v>
      </c>
      <c r="G151" s="48">
        <v>0</v>
      </c>
      <c r="H151" s="48">
        <v>5455091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f t="shared" si="47"/>
        <v>5455091</v>
      </c>
    </row>
    <row r="152" spans="1:16" s="22" customFormat="1" x14ac:dyDescent="0.2">
      <c r="A152" s="35" t="s">
        <v>300</v>
      </c>
      <c r="B152" s="46" t="s">
        <v>301</v>
      </c>
      <c r="C152" s="63" t="s">
        <v>302</v>
      </c>
      <c r="D152" s="48">
        <v>0</v>
      </c>
      <c r="E152" s="48">
        <v>0</v>
      </c>
      <c r="F152" s="48">
        <v>0</v>
      </c>
      <c r="G152" s="48">
        <v>0</v>
      </c>
      <c r="H152" s="48">
        <v>11158025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f t="shared" si="47"/>
        <v>11158025</v>
      </c>
    </row>
    <row r="153" spans="1:16" s="22" customFormat="1" x14ac:dyDescent="0.2">
      <c r="A153" s="35" t="s">
        <v>303</v>
      </c>
      <c r="B153" s="46" t="s">
        <v>304</v>
      </c>
      <c r="C153" s="63" t="s">
        <v>305</v>
      </c>
      <c r="D153" s="48">
        <v>0</v>
      </c>
      <c r="E153" s="48">
        <v>0</v>
      </c>
      <c r="F153" s="48">
        <v>0</v>
      </c>
      <c r="G153" s="48">
        <v>0</v>
      </c>
      <c r="H153" s="48">
        <v>1752893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f t="shared" si="47"/>
        <v>1752893</v>
      </c>
    </row>
    <row r="154" spans="1:16" s="22" customFormat="1" x14ac:dyDescent="0.2">
      <c r="A154" s="35" t="s">
        <v>291</v>
      </c>
      <c r="B154" s="46" t="s">
        <v>306</v>
      </c>
      <c r="C154" s="63" t="s">
        <v>307</v>
      </c>
      <c r="D154" s="48">
        <v>0</v>
      </c>
      <c r="E154" s="48">
        <v>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128651271</v>
      </c>
      <c r="M154" s="48">
        <v>119397755</v>
      </c>
      <c r="N154" s="48">
        <v>0</v>
      </c>
      <c r="O154" s="48">
        <v>205793067</v>
      </c>
      <c r="P154" s="48">
        <f t="shared" si="47"/>
        <v>453842093</v>
      </c>
    </row>
    <row r="155" spans="1:16" s="22" customFormat="1" ht="36" x14ac:dyDescent="0.2">
      <c r="A155" s="35" t="s">
        <v>308</v>
      </c>
      <c r="B155" s="46" t="s">
        <v>309</v>
      </c>
      <c r="C155" s="66" t="s">
        <v>310</v>
      </c>
      <c r="D155" s="48">
        <v>0</v>
      </c>
      <c r="E155" s="48">
        <v>0</v>
      </c>
      <c r="F155" s="48">
        <v>0</v>
      </c>
      <c r="G155" s="48">
        <v>0</v>
      </c>
      <c r="H155" s="48">
        <v>0</v>
      </c>
      <c r="I155" s="48">
        <v>0</v>
      </c>
      <c r="J155" s="48">
        <v>1366074</v>
      </c>
      <c r="K155" s="48">
        <v>0</v>
      </c>
      <c r="L155" s="48">
        <v>0</v>
      </c>
      <c r="M155" s="48"/>
      <c r="N155" s="48">
        <v>0</v>
      </c>
      <c r="O155" s="48">
        <v>0</v>
      </c>
      <c r="P155" s="48">
        <f t="shared" si="47"/>
        <v>1366074</v>
      </c>
    </row>
    <row r="156" spans="1:16" s="22" customFormat="1" x14ac:dyDescent="0.2">
      <c r="A156" s="35" t="s">
        <v>311</v>
      </c>
      <c r="B156" s="46" t="s">
        <v>312</v>
      </c>
      <c r="C156" s="63" t="s">
        <v>313</v>
      </c>
      <c r="D156" s="48">
        <v>0</v>
      </c>
      <c r="E156" s="48">
        <v>0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37710887</v>
      </c>
      <c r="M156" s="48">
        <v>6652367</v>
      </c>
      <c r="N156" s="48">
        <v>47008998</v>
      </c>
      <c r="O156" s="48">
        <v>189658781</v>
      </c>
      <c r="P156" s="48">
        <f t="shared" si="47"/>
        <v>281031033</v>
      </c>
    </row>
    <row r="157" spans="1:16" s="22" customFormat="1" ht="24" x14ac:dyDescent="0.2">
      <c r="A157" s="35" t="s">
        <v>314</v>
      </c>
      <c r="B157" s="46">
        <v>8306147</v>
      </c>
      <c r="C157" s="66" t="s">
        <v>315</v>
      </c>
      <c r="D157" s="48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176000000</v>
      </c>
      <c r="M157" s="48">
        <v>0</v>
      </c>
      <c r="N157" s="48">
        <v>0</v>
      </c>
      <c r="O157" s="48"/>
      <c r="P157" s="48">
        <f t="shared" si="47"/>
        <v>176000000</v>
      </c>
    </row>
    <row r="158" spans="1:16" s="22" customFormat="1" ht="24" x14ac:dyDescent="0.2">
      <c r="A158" s="35" t="s">
        <v>316</v>
      </c>
      <c r="B158" s="46" t="s">
        <v>317</v>
      </c>
      <c r="C158" s="66" t="s">
        <v>318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32297124</v>
      </c>
      <c r="M158" s="48">
        <v>0</v>
      </c>
      <c r="N158" s="48">
        <v>0</v>
      </c>
      <c r="O158" s="48"/>
      <c r="P158" s="48">
        <f t="shared" si="47"/>
        <v>32297124</v>
      </c>
    </row>
    <row r="159" spans="1:16" s="22" customFormat="1" ht="24.75" customHeight="1" x14ac:dyDescent="0.2">
      <c r="A159" s="35" t="s">
        <v>319</v>
      </c>
      <c r="B159" s="46">
        <v>8306149</v>
      </c>
      <c r="C159" s="66" t="s">
        <v>320</v>
      </c>
      <c r="D159" s="48">
        <v>0</v>
      </c>
      <c r="E159" s="48">
        <v>0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35125785</v>
      </c>
      <c r="P159" s="48">
        <f t="shared" si="47"/>
        <v>35125785</v>
      </c>
    </row>
    <row r="160" spans="1:16" s="22" customFormat="1" x14ac:dyDescent="0.2">
      <c r="A160" s="35" t="s">
        <v>321</v>
      </c>
      <c r="B160" s="46" t="s">
        <v>322</v>
      </c>
      <c r="C160" s="63" t="s">
        <v>323</v>
      </c>
      <c r="D160" s="48">
        <v>0</v>
      </c>
      <c r="E160" s="48">
        <v>0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100591919</v>
      </c>
      <c r="P160" s="48">
        <f t="shared" si="47"/>
        <v>100591919</v>
      </c>
    </row>
    <row r="161" spans="1:16" s="22" customFormat="1" x14ac:dyDescent="0.2">
      <c r="A161" s="35"/>
      <c r="B161" s="46"/>
      <c r="C161" s="63" t="s">
        <v>324</v>
      </c>
      <c r="D161" s="48">
        <v>0</v>
      </c>
      <c r="E161" s="48">
        <v>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f>SUM(M162:M163)</f>
        <v>4723945</v>
      </c>
      <c r="N161" s="48">
        <f t="shared" ref="N161:O161" si="51">SUM(N162:N163)</f>
        <v>0</v>
      </c>
      <c r="O161" s="48">
        <f t="shared" si="51"/>
        <v>0</v>
      </c>
      <c r="P161" s="48">
        <f t="shared" si="47"/>
        <v>4723945</v>
      </c>
    </row>
    <row r="162" spans="1:16" s="22" customFormat="1" ht="24" x14ac:dyDescent="0.2">
      <c r="A162" s="35" t="s">
        <v>325</v>
      </c>
      <c r="B162" s="46" t="s">
        <v>326</v>
      </c>
      <c r="C162" s="66" t="s">
        <v>327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3192271</v>
      </c>
      <c r="N162" s="48">
        <v>0</v>
      </c>
      <c r="O162" s="48">
        <v>0</v>
      </c>
      <c r="P162" s="48">
        <f t="shared" si="47"/>
        <v>3192271</v>
      </c>
    </row>
    <row r="163" spans="1:16" s="22" customFormat="1" ht="24" x14ac:dyDescent="0.2">
      <c r="A163" s="35" t="s">
        <v>328</v>
      </c>
      <c r="B163" s="46" t="s">
        <v>329</v>
      </c>
      <c r="C163" s="66" t="s">
        <v>330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1531674</v>
      </c>
      <c r="N163" s="48">
        <v>0</v>
      </c>
      <c r="O163" s="48">
        <v>0</v>
      </c>
      <c r="P163" s="48">
        <f t="shared" si="47"/>
        <v>1531674</v>
      </c>
    </row>
    <row r="164" spans="1:16" s="20" customFormat="1" ht="12.75" x14ac:dyDescent="0.2">
      <c r="A164" s="35"/>
      <c r="B164" s="46"/>
      <c r="C164" s="62" t="s">
        <v>331</v>
      </c>
      <c r="D164" s="27">
        <f>SUM(D165:D168)</f>
        <v>0</v>
      </c>
      <c r="E164" s="27">
        <f t="shared" ref="E164:O164" si="52">SUM(E165:E168)</f>
        <v>244732333</v>
      </c>
      <c r="F164" s="27">
        <f t="shared" si="52"/>
        <v>0</v>
      </c>
      <c r="G164" s="27">
        <f t="shared" si="52"/>
        <v>0</v>
      </c>
      <c r="H164" s="27">
        <f t="shared" si="52"/>
        <v>24342643</v>
      </c>
      <c r="I164" s="27">
        <f t="shared" si="52"/>
        <v>21931764</v>
      </c>
      <c r="J164" s="27">
        <f t="shared" si="52"/>
        <v>0</v>
      </c>
      <c r="K164" s="27">
        <f t="shared" si="52"/>
        <v>63713220</v>
      </c>
      <c r="L164" s="27">
        <f t="shared" si="52"/>
        <v>6621824</v>
      </c>
      <c r="M164" s="27">
        <f t="shared" si="52"/>
        <v>11006529</v>
      </c>
      <c r="N164" s="27">
        <f t="shared" si="52"/>
        <v>179686434</v>
      </c>
      <c r="O164" s="27">
        <f t="shared" si="52"/>
        <v>0</v>
      </c>
      <c r="P164" s="27">
        <f t="shared" si="47"/>
        <v>552034747</v>
      </c>
    </row>
    <row r="165" spans="1:16" s="20" customFormat="1" x14ac:dyDescent="0.2">
      <c r="A165" s="35" t="s">
        <v>332</v>
      </c>
      <c r="B165" s="46" t="s">
        <v>333</v>
      </c>
      <c r="C165" s="63" t="s">
        <v>334</v>
      </c>
      <c r="D165" s="48">
        <v>0</v>
      </c>
      <c r="E165" s="48">
        <v>0</v>
      </c>
      <c r="F165" s="48">
        <v>0</v>
      </c>
      <c r="G165" s="48">
        <v>0</v>
      </c>
      <c r="H165" s="48">
        <v>24342643</v>
      </c>
      <c r="I165" s="48">
        <v>0</v>
      </c>
      <c r="J165" s="48">
        <v>0</v>
      </c>
      <c r="K165" s="48">
        <v>0</v>
      </c>
      <c r="L165" s="48">
        <v>0</v>
      </c>
      <c r="M165" s="48">
        <v>11006529</v>
      </c>
      <c r="N165" s="48"/>
      <c r="O165" s="48">
        <v>0</v>
      </c>
      <c r="P165" s="27">
        <f t="shared" si="47"/>
        <v>35349172</v>
      </c>
    </row>
    <row r="166" spans="1:16" s="22" customFormat="1" x14ac:dyDescent="0.2">
      <c r="A166" s="35" t="s">
        <v>335</v>
      </c>
      <c r="B166" s="46" t="s">
        <v>336</v>
      </c>
      <c r="C166" s="63" t="s">
        <v>337</v>
      </c>
      <c r="D166" s="48">
        <v>0</v>
      </c>
      <c r="E166" s="48">
        <v>244732333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/>
      <c r="N166" s="48"/>
      <c r="O166" s="48">
        <v>0</v>
      </c>
      <c r="P166" s="48">
        <f t="shared" si="47"/>
        <v>244732333</v>
      </c>
    </row>
    <row r="167" spans="1:16" s="22" customFormat="1" x14ac:dyDescent="0.2">
      <c r="A167" s="35" t="s">
        <v>338</v>
      </c>
      <c r="B167" s="46" t="s">
        <v>336</v>
      </c>
      <c r="C167" s="63" t="s">
        <v>337</v>
      </c>
      <c r="D167" s="48">
        <v>0</v>
      </c>
      <c r="E167" s="48">
        <v>0</v>
      </c>
      <c r="F167" s="48">
        <v>0</v>
      </c>
      <c r="G167" s="48">
        <v>0</v>
      </c>
      <c r="H167" s="48">
        <v>0</v>
      </c>
      <c r="I167" s="48">
        <v>1865632</v>
      </c>
      <c r="J167" s="48">
        <v>0</v>
      </c>
      <c r="K167" s="48">
        <v>63713220</v>
      </c>
      <c r="L167" s="48">
        <v>0</v>
      </c>
      <c r="M167" s="48"/>
      <c r="N167" s="48">
        <v>179686434</v>
      </c>
      <c r="O167" s="48">
        <v>0</v>
      </c>
      <c r="P167" s="48">
        <f t="shared" si="47"/>
        <v>245265286</v>
      </c>
    </row>
    <row r="168" spans="1:16" s="22" customFormat="1" x14ac:dyDescent="0.2">
      <c r="A168" s="35" t="s">
        <v>339</v>
      </c>
      <c r="B168" s="46" t="s">
        <v>340</v>
      </c>
      <c r="C168" s="63" t="s">
        <v>341</v>
      </c>
      <c r="D168" s="48">
        <v>0</v>
      </c>
      <c r="E168" s="48">
        <v>0</v>
      </c>
      <c r="F168" s="48">
        <v>0</v>
      </c>
      <c r="G168" s="48">
        <v>0</v>
      </c>
      <c r="H168" s="48">
        <v>0</v>
      </c>
      <c r="I168" s="48">
        <v>20066132</v>
      </c>
      <c r="J168" s="48">
        <v>0</v>
      </c>
      <c r="K168" s="48">
        <v>0</v>
      </c>
      <c r="L168" s="48">
        <v>6621824</v>
      </c>
      <c r="M168" s="48"/>
      <c r="N168" s="48">
        <v>0</v>
      </c>
      <c r="O168" s="48">
        <v>0</v>
      </c>
      <c r="P168" s="48">
        <f t="shared" si="47"/>
        <v>26687956</v>
      </c>
    </row>
    <row r="169" spans="1:16" s="22" customFormat="1" ht="12.75" x14ac:dyDescent="0.2">
      <c r="A169" s="35"/>
      <c r="B169" s="46"/>
      <c r="C169" s="64" t="s">
        <v>342</v>
      </c>
      <c r="D169" s="27">
        <f>SUM(D170:D173)</f>
        <v>0</v>
      </c>
      <c r="E169" s="27">
        <f t="shared" ref="E169:O169" si="53">SUM(E170:E173)</f>
        <v>0</v>
      </c>
      <c r="F169" s="27">
        <f t="shared" si="53"/>
        <v>0</v>
      </c>
      <c r="G169" s="27">
        <f t="shared" si="53"/>
        <v>15234835</v>
      </c>
      <c r="H169" s="27">
        <f t="shared" si="53"/>
        <v>1600000</v>
      </c>
      <c r="I169" s="27">
        <f t="shared" si="53"/>
        <v>0</v>
      </c>
      <c r="J169" s="27">
        <f t="shared" si="53"/>
        <v>0</v>
      </c>
      <c r="K169" s="27">
        <f t="shared" si="53"/>
        <v>237000</v>
      </c>
      <c r="L169" s="27">
        <f t="shared" si="53"/>
        <v>8000000</v>
      </c>
      <c r="M169" s="27">
        <f t="shared" si="53"/>
        <v>0</v>
      </c>
      <c r="N169" s="27">
        <f t="shared" si="53"/>
        <v>-400000</v>
      </c>
      <c r="O169" s="27">
        <f t="shared" si="53"/>
        <v>-32918</v>
      </c>
      <c r="P169" s="27">
        <f t="shared" si="47"/>
        <v>24638917</v>
      </c>
    </row>
    <row r="170" spans="1:16" s="22" customFormat="1" x14ac:dyDescent="0.2">
      <c r="A170" s="35" t="s">
        <v>343</v>
      </c>
      <c r="B170" s="46" t="s">
        <v>344</v>
      </c>
      <c r="C170" s="63" t="s">
        <v>345</v>
      </c>
      <c r="D170" s="48">
        <v>0</v>
      </c>
      <c r="E170" s="48">
        <v>0</v>
      </c>
      <c r="F170" s="48">
        <v>0</v>
      </c>
      <c r="G170" s="48">
        <v>4572481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f t="shared" si="47"/>
        <v>4572481</v>
      </c>
    </row>
    <row r="171" spans="1:16" s="22" customFormat="1" x14ac:dyDescent="0.2">
      <c r="A171" s="35" t="s">
        <v>346</v>
      </c>
      <c r="B171" s="46" t="s">
        <v>347</v>
      </c>
      <c r="C171" s="63" t="s">
        <v>348</v>
      </c>
      <c r="D171" s="48">
        <v>0</v>
      </c>
      <c r="E171" s="48">
        <v>0</v>
      </c>
      <c r="F171" s="48">
        <v>0</v>
      </c>
      <c r="G171" s="48">
        <v>2720000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f t="shared" si="47"/>
        <v>2720000</v>
      </c>
    </row>
    <row r="172" spans="1:16" s="22" customFormat="1" x14ac:dyDescent="0.2">
      <c r="A172" s="35" t="s">
        <v>349</v>
      </c>
      <c r="B172" s="46" t="s">
        <v>350</v>
      </c>
      <c r="C172" s="63" t="s">
        <v>351</v>
      </c>
      <c r="D172" s="48">
        <v>0</v>
      </c>
      <c r="E172" s="48">
        <v>0</v>
      </c>
      <c r="F172" s="48">
        <v>0</v>
      </c>
      <c r="G172" s="48">
        <v>7942354</v>
      </c>
      <c r="H172" s="48">
        <v>1600000</v>
      </c>
      <c r="I172" s="48">
        <v>0</v>
      </c>
      <c r="J172" s="48">
        <v>0</v>
      </c>
      <c r="K172" s="48">
        <v>237000</v>
      </c>
      <c r="L172" s="48">
        <v>0</v>
      </c>
      <c r="M172" s="48">
        <v>0</v>
      </c>
      <c r="N172" s="48">
        <v>-400000</v>
      </c>
      <c r="O172" s="48">
        <v>-32918</v>
      </c>
      <c r="P172" s="48">
        <f t="shared" si="47"/>
        <v>9346436</v>
      </c>
    </row>
    <row r="173" spans="1:16" s="22" customFormat="1" x14ac:dyDescent="0.2">
      <c r="A173" s="35" t="s">
        <v>352</v>
      </c>
      <c r="B173" s="46" t="s">
        <v>353</v>
      </c>
      <c r="C173" s="63" t="s">
        <v>354</v>
      </c>
      <c r="D173" s="48">
        <v>0</v>
      </c>
      <c r="E173" s="48">
        <v>0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8000000</v>
      </c>
      <c r="M173" s="48"/>
      <c r="N173" s="48">
        <v>0</v>
      </c>
      <c r="O173" s="48">
        <v>0</v>
      </c>
      <c r="P173" s="48">
        <f t="shared" si="47"/>
        <v>8000000</v>
      </c>
    </row>
    <row r="174" spans="1:16" s="22" customFormat="1" ht="12.75" x14ac:dyDescent="0.2">
      <c r="A174" s="35"/>
      <c r="B174" s="46"/>
      <c r="C174" s="64" t="s">
        <v>355</v>
      </c>
      <c r="D174" s="48">
        <f>SUM(D175:D184)</f>
        <v>0</v>
      </c>
      <c r="E174" s="48">
        <f t="shared" ref="E174:O174" si="54">SUM(E175:E184)</f>
        <v>0</v>
      </c>
      <c r="F174" s="48">
        <f t="shared" si="54"/>
        <v>0</v>
      </c>
      <c r="G174" s="48">
        <f t="shared" si="54"/>
        <v>14307665</v>
      </c>
      <c r="H174" s="48">
        <f t="shared" si="54"/>
        <v>10460271</v>
      </c>
      <c r="I174" s="48">
        <f t="shared" si="54"/>
        <v>0</v>
      </c>
      <c r="J174" s="48">
        <f t="shared" si="54"/>
        <v>0</v>
      </c>
      <c r="K174" s="48">
        <f t="shared" si="54"/>
        <v>1929086</v>
      </c>
      <c r="L174" s="48">
        <f t="shared" si="54"/>
        <v>0</v>
      </c>
      <c r="M174" s="48">
        <f t="shared" si="54"/>
        <v>1829284</v>
      </c>
      <c r="N174" s="48">
        <v>0</v>
      </c>
      <c r="O174" s="48">
        <f t="shared" si="54"/>
        <v>0</v>
      </c>
      <c r="P174" s="48">
        <f t="shared" si="47"/>
        <v>28526306</v>
      </c>
    </row>
    <row r="175" spans="1:16" s="22" customFormat="1" x14ac:dyDescent="0.2">
      <c r="A175" s="35" t="s">
        <v>356</v>
      </c>
      <c r="B175" s="46" t="s">
        <v>357</v>
      </c>
      <c r="C175" s="63" t="s">
        <v>358</v>
      </c>
      <c r="D175" s="48">
        <v>0</v>
      </c>
      <c r="E175" s="48">
        <v>0</v>
      </c>
      <c r="F175" s="48">
        <v>0</v>
      </c>
      <c r="G175" s="48">
        <v>0</v>
      </c>
      <c r="H175" s="48">
        <v>7716345</v>
      </c>
      <c r="I175" s="48">
        <v>0</v>
      </c>
      <c r="J175" s="48">
        <v>0</v>
      </c>
      <c r="K175" s="48">
        <v>1929086</v>
      </c>
      <c r="L175" s="48">
        <v>0</v>
      </c>
      <c r="M175" s="48">
        <v>0</v>
      </c>
      <c r="N175" s="48">
        <v>0</v>
      </c>
      <c r="O175" s="48">
        <v>0</v>
      </c>
      <c r="P175" s="48">
        <f t="shared" si="47"/>
        <v>9645431</v>
      </c>
    </row>
    <row r="176" spans="1:16" s="22" customFormat="1" ht="24" x14ac:dyDescent="0.2">
      <c r="A176" s="35" t="s">
        <v>359</v>
      </c>
      <c r="B176" s="46">
        <v>8315222</v>
      </c>
      <c r="C176" s="66" t="s">
        <v>360</v>
      </c>
      <c r="D176" s="48">
        <v>0</v>
      </c>
      <c r="E176" s="48">
        <v>0</v>
      </c>
      <c r="F176" s="48">
        <v>0</v>
      </c>
      <c r="G176" s="48">
        <v>2486000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f t="shared" si="47"/>
        <v>2486000</v>
      </c>
    </row>
    <row r="177" spans="1:16" s="22" customFormat="1" ht="24" x14ac:dyDescent="0.2">
      <c r="A177" s="35" t="s">
        <v>361</v>
      </c>
      <c r="B177" s="46">
        <v>8315223</v>
      </c>
      <c r="C177" s="66" t="s">
        <v>362</v>
      </c>
      <c r="D177" s="48">
        <v>0</v>
      </c>
      <c r="E177" s="48">
        <v>0</v>
      </c>
      <c r="F177" s="48">
        <v>0</v>
      </c>
      <c r="G177" s="48">
        <v>1956714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f t="shared" si="47"/>
        <v>1956714</v>
      </c>
    </row>
    <row r="178" spans="1:16" s="22" customFormat="1" ht="24" x14ac:dyDescent="0.2">
      <c r="A178" s="35" t="s">
        <v>363</v>
      </c>
      <c r="B178" s="46">
        <v>8315224</v>
      </c>
      <c r="C178" s="66" t="s">
        <v>364</v>
      </c>
      <c r="D178" s="48">
        <v>0</v>
      </c>
      <c r="E178" s="48">
        <v>0</v>
      </c>
      <c r="F178" s="48">
        <v>0</v>
      </c>
      <c r="G178" s="48">
        <v>0</v>
      </c>
      <c r="H178" s="48">
        <v>2743926</v>
      </c>
      <c r="I178" s="48">
        <v>0</v>
      </c>
      <c r="J178" s="48">
        <v>0</v>
      </c>
      <c r="K178" s="48">
        <v>0</v>
      </c>
      <c r="L178" s="48">
        <v>0</v>
      </c>
      <c r="M178" s="48">
        <v>1829284</v>
      </c>
      <c r="N178" s="48">
        <v>0</v>
      </c>
      <c r="O178" s="48">
        <v>0</v>
      </c>
      <c r="P178" s="48">
        <f t="shared" si="47"/>
        <v>4573210</v>
      </c>
    </row>
    <row r="179" spans="1:16" s="22" customFormat="1" ht="24" x14ac:dyDescent="0.2">
      <c r="A179" s="35" t="s">
        <v>365</v>
      </c>
      <c r="B179" s="46">
        <v>8315225</v>
      </c>
      <c r="C179" s="66" t="s">
        <v>366</v>
      </c>
      <c r="D179" s="48">
        <v>0</v>
      </c>
      <c r="E179" s="48">
        <v>0</v>
      </c>
      <c r="F179" s="48">
        <v>0</v>
      </c>
      <c r="G179" s="48">
        <v>1077000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f t="shared" si="47"/>
        <v>1077000</v>
      </c>
    </row>
    <row r="180" spans="1:16" s="22" customFormat="1" ht="24" x14ac:dyDescent="0.2">
      <c r="A180" s="35" t="s">
        <v>367</v>
      </c>
      <c r="B180" s="46">
        <v>8315226</v>
      </c>
      <c r="C180" s="66" t="s">
        <v>368</v>
      </c>
      <c r="D180" s="48">
        <v>0</v>
      </c>
      <c r="E180" s="48">
        <v>0</v>
      </c>
      <c r="F180" s="48">
        <v>0</v>
      </c>
      <c r="G180" s="48">
        <v>2276000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f t="shared" si="47"/>
        <v>2276000</v>
      </c>
    </row>
    <row r="181" spans="1:16" s="22" customFormat="1" ht="24" x14ac:dyDescent="0.2">
      <c r="A181" s="35" t="s">
        <v>369</v>
      </c>
      <c r="B181" s="46">
        <v>8315227</v>
      </c>
      <c r="C181" s="66" t="s">
        <v>370</v>
      </c>
      <c r="D181" s="48">
        <v>0</v>
      </c>
      <c r="E181" s="48">
        <v>0</v>
      </c>
      <c r="F181" s="48">
        <v>0</v>
      </c>
      <c r="G181" s="48">
        <v>1690000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f t="shared" si="47"/>
        <v>1690000</v>
      </c>
    </row>
    <row r="182" spans="1:16" s="22" customFormat="1" ht="24" x14ac:dyDescent="0.2">
      <c r="A182" s="35" t="s">
        <v>371</v>
      </c>
      <c r="B182" s="46">
        <v>8315228</v>
      </c>
      <c r="C182" s="66" t="s">
        <v>372</v>
      </c>
      <c r="D182" s="48">
        <v>0</v>
      </c>
      <c r="E182" s="48">
        <v>0</v>
      </c>
      <c r="F182" s="48">
        <v>0</v>
      </c>
      <c r="G182" s="48">
        <v>2391000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f t="shared" si="47"/>
        <v>2391000</v>
      </c>
    </row>
    <row r="183" spans="1:16" s="22" customFormat="1" ht="24" x14ac:dyDescent="0.2">
      <c r="A183" s="35" t="s">
        <v>373</v>
      </c>
      <c r="B183" s="46">
        <v>8315229</v>
      </c>
      <c r="C183" s="66" t="s">
        <v>374</v>
      </c>
      <c r="D183" s="48">
        <v>0</v>
      </c>
      <c r="E183" s="48">
        <v>0</v>
      </c>
      <c r="F183" s="48">
        <v>0</v>
      </c>
      <c r="G183" s="48">
        <v>993951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f t="shared" si="47"/>
        <v>993951</v>
      </c>
    </row>
    <row r="184" spans="1:16" s="22" customFormat="1" ht="24" x14ac:dyDescent="0.2">
      <c r="A184" s="35" t="s">
        <v>375</v>
      </c>
      <c r="B184" s="46">
        <v>8315230</v>
      </c>
      <c r="C184" s="66" t="s">
        <v>376</v>
      </c>
      <c r="D184" s="48">
        <v>0</v>
      </c>
      <c r="E184" s="48">
        <v>0</v>
      </c>
      <c r="F184" s="48">
        <v>0</v>
      </c>
      <c r="G184" s="48">
        <v>1437000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f t="shared" si="47"/>
        <v>1437000</v>
      </c>
    </row>
    <row r="185" spans="1:16" s="22" customFormat="1" ht="12.75" x14ac:dyDescent="0.2">
      <c r="A185" s="35"/>
      <c r="B185" s="46"/>
      <c r="C185" s="64" t="s">
        <v>377</v>
      </c>
      <c r="D185" s="27">
        <f t="shared" ref="D185:G185" si="55">SUM(D186)</f>
        <v>0</v>
      </c>
      <c r="E185" s="27">
        <f t="shared" si="55"/>
        <v>0</v>
      </c>
      <c r="F185" s="27">
        <f t="shared" si="55"/>
        <v>0</v>
      </c>
      <c r="G185" s="27">
        <f t="shared" si="55"/>
        <v>505600</v>
      </c>
      <c r="H185" s="27">
        <f t="shared" ref="H185:O185" si="56">SUM(H186)</f>
        <v>0</v>
      </c>
      <c r="I185" s="27">
        <f t="shared" si="56"/>
        <v>0</v>
      </c>
      <c r="J185" s="27">
        <f t="shared" si="56"/>
        <v>0</v>
      </c>
      <c r="K185" s="27">
        <f t="shared" si="56"/>
        <v>0</v>
      </c>
      <c r="L185" s="27">
        <f t="shared" si="56"/>
        <v>108652</v>
      </c>
      <c r="M185" s="27">
        <f t="shared" si="56"/>
        <v>0</v>
      </c>
      <c r="N185" s="27">
        <f t="shared" si="56"/>
        <v>0</v>
      </c>
      <c r="O185" s="27">
        <f t="shared" si="56"/>
        <v>0</v>
      </c>
      <c r="P185" s="27">
        <f t="shared" si="47"/>
        <v>614252</v>
      </c>
    </row>
    <row r="186" spans="1:16" s="22" customFormat="1" x14ac:dyDescent="0.2">
      <c r="A186" s="35" t="s">
        <v>378</v>
      </c>
      <c r="B186" s="46">
        <v>8324115</v>
      </c>
      <c r="C186" s="63" t="s">
        <v>379</v>
      </c>
      <c r="D186" s="48">
        <v>0</v>
      </c>
      <c r="E186" s="48">
        <v>0</v>
      </c>
      <c r="F186" s="48">
        <v>0</v>
      </c>
      <c r="G186" s="48">
        <v>505600</v>
      </c>
      <c r="H186" s="48">
        <v>0</v>
      </c>
      <c r="I186" s="48">
        <v>0</v>
      </c>
      <c r="J186" s="48">
        <v>0</v>
      </c>
      <c r="K186" s="48">
        <v>0</v>
      </c>
      <c r="L186" s="48">
        <v>108652</v>
      </c>
      <c r="M186" s="48"/>
      <c r="N186" s="48">
        <v>0</v>
      </c>
      <c r="O186" s="48">
        <v>0</v>
      </c>
      <c r="P186" s="48">
        <f t="shared" si="47"/>
        <v>614252</v>
      </c>
    </row>
    <row r="187" spans="1:16" s="78" customFormat="1" ht="29.25" customHeight="1" x14ac:dyDescent="0.25">
      <c r="A187" s="37"/>
      <c r="B187" s="53"/>
      <c r="C187" s="67" t="s">
        <v>380</v>
      </c>
      <c r="D187" s="68">
        <f>SUM(D188:D196)</f>
        <v>0</v>
      </c>
      <c r="E187" s="68">
        <f t="shared" ref="E187:O187" si="57">SUM(E188:E196)</f>
        <v>0</v>
      </c>
      <c r="F187" s="68">
        <f t="shared" si="57"/>
        <v>0</v>
      </c>
      <c r="G187" s="68">
        <f t="shared" si="57"/>
        <v>0</v>
      </c>
      <c r="H187" s="68">
        <f t="shared" si="57"/>
        <v>41965486</v>
      </c>
      <c r="I187" s="68">
        <f t="shared" si="57"/>
        <v>0</v>
      </c>
      <c r="J187" s="68">
        <f t="shared" si="57"/>
        <v>0</v>
      </c>
      <c r="K187" s="68">
        <f t="shared" si="57"/>
        <v>0</v>
      </c>
      <c r="L187" s="68">
        <f t="shared" si="57"/>
        <v>0</v>
      </c>
      <c r="M187" s="68">
        <f t="shared" si="57"/>
        <v>0</v>
      </c>
      <c r="N187" s="68">
        <f t="shared" si="57"/>
        <v>0</v>
      </c>
      <c r="O187" s="68">
        <f t="shared" si="57"/>
        <v>0</v>
      </c>
      <c r="P187" s="52">
        <f t="shared" si="47"/>
        <v>41965486</v>
      </c>
    </row>
    <row r="188" spans="1:16" s="22" customFormat="1" x14ac:dyDescent="0.2">
      <c r="A188" s="35">
        <v>2325080107</v>
      </c>
      <c r="B188" s="46">
        <v>8322114</v>
      </c>
      <c r="C188" s="63" t="s">
        <v>381</v>
      </c>
      <c r="D188" s="48">
        <v>0</v>
      </c>
      <c r="E188" s="48">
        <v>0</v>
      </c>
      <c r="F188" s="48">
        <v>0</v>
      </c>
      <c r="G188" s="48">
        <v>0</v>
      </c>
      <c r="H188" s="48">
        <v>2000000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f t="shared" si="47"/>
        <v>2000000</v>
      </c>
    </row>
    <row r="189" spans="1:16" s="22" customFormat="1" x14ac:dyDescent="0.2">
      <c r="A189" s="35">
        <v>2325080108</v>
      </c>
      <c r="B189" s="46">
        <v>8322115</v>
      </c>
      <c r="C189" s="63" t="s">
        <v>382</v>
      </c>
      <c r="D189" s="48">
        <v>0</v>
      </c>
      <c r="E189" s="48">
        <v>0</v>
      </c>
      <c r="F189" s="48">
        <v>0</v>
      </c>
      <c r="G189" s="48">
        <v>0</v>
      </c>
      <c r="H189" s="48">
        <v>3500000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f t="shared" si="47"/>
        <v>3500000</v>
      </c>
    </row>
    <row r="190" spans="1:16" s="22" customFormat="1" x14ac:dyDescent="0.2">
      <c r="A190" s="35">
        <v>2325080109</v>
      </c>
      <c r="B190" s="46">
        <v>8322116</v>
      </c>
      <c r="C190" s="63" t="s">
        <v>383</v>
      </c>
      <c r="D190" s="48">
        <v>0</v>
      </c>
      <c r="E190" s="48">
        <v>0</v>
      </c>
      <c r="F190" s="48">
        <v>0</v>
      </c>
      <c r="G190" s="48">
        <v>0</v>
      </c>
      <c r="H190" s="48">
        <v>500000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f t="shared" si="47"/>
        <v>500000</v>
      </c>
    </row>
    <row r="191" spans="1:16" s="22" customFormat="1" x14ac:dyDescent="0.2">
      <c r="A191" s="35">
        <v>2325080110</v>
      </c>
      <c r="B191" s="46">
        <v>8322117</v>
      </c>
      <c r="C191" s="63" t="s">
        <v>384</v>
      </c>
      <c r="D191" s="48">
        <v>0</v>
      </c>
      <c r="E191" s="48">
        <v>0</v>
      </c>
      <c r="F191" s="48">
        <v>0</v>
      </c>
      <c r="G191" s="48">
        <v>0</v>
      </c>
      <c r="H191" s="48">
        <v>1689369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f t="shared" si="47"/>
        <v>1689369</v>
      </c>
    </row>
    <row r="192" spans="1:16" s="22" customFormat="1" x14ac:dyDescent="0.2">
      <c r="A192" s="35">
        <v>2325080118</v>
      </c>
      <c r="B192" s="46">
        <v>8322122</v>
      </c>
      <c r="C192" s="63" t="s">
        <v>385</v>
      </c>
      <c r="D192" s="48">
        <v>0</v>
      </c>
      <c r="E192" s="48">
        <v>0</v>
      </c>
      <c r="F192" s="48">
        <v>0</v>
      </c>
      <c r="G192" s="48">
        <v>0</v>
      </c>
      <c r="H192" s="48">
        <v>2500000</v>
      </c>
      <c r="I192" s="48">
        <v>0</v>
      </c>
      <c r="J192" s="48">
        <v>0</v>
      </c>
      <c r="K192" s="48">
        <v>0</v>
      </c>
      <c r="L192" s="48">
        <v>0</v>
      </c>
      <c r="M192" s="48">
        <v>0</v>
      </c>
      <c r="N192" s="48">
        <v>0</v>
      </c>
      <c r="O192" s="48">
        <v>0</v>
      </c>
      <c r="P192" s="48">
        <f t="shared" si="47"/>
        <v>2500000</v>
      </c>
    </row>
    <row r="193" spans="1:16" s="22" customFormat="1" x14ac:dyDescent="0.2">
      <c r="A193" s="35">
        <v>2325080119</v>
      </c>
      <c r="B193" s="46">
        <v>8322123</v>
      </c>
      <c r="C193" s="63" t="s">
        <v>386</v>
      </c>
      <c r="D193" s="48">
        <v>0</v>
      </c>
      <c r="E193" s="48">
        <v>0</v>
      </c>
      <c r="F193" s="48">
        <v>0</v>
      </c>
      <c r="G193" s="48">
        <v>0</v>
      </c>
      <c r="H193" s="48">
        <v>3831162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f t="shared" si="47"/>
        <v>3831162</v>
      </c>
    </row>
    <row r="194" spans="1:16" s="22" customFormat="1" x14ac:dyDescent="0.2">
      <c r="A194" s="35">
        <v>2325080116</v>
      </c>
      <c r="B194" s="46">
        <v>8322125</v>
      </c>
      <c r="C194" s="63" t="s">
        <v>387</v>
      </c>
      <c r="D194" s="48">
        <v>0</v>
      </c>
      <c r="E194" s="48">
        <v>0</v>
      </c>
      <c r="F194" s="48">
        <v>0</v>
      </c>
      <c r="G194" s="48">
        <v>0</v>
      </c>
      <c r="H194" s="48">
        <v>1365762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f t="shared" si="47"/>
        <v>1365762</v>
      </c>
    </row>
    <row r="195" spans="1:16" s="22" customFormat="1" x14ac:dyDescent="0.2">
      <c r="A195" s="35">
        <v>2325080122</v>
      </c>
      <c r="B195" s="46">
        <v>8322126</v>
      </c>
      <c r="C195" s="63" t="s">
        <v>388</v>
      </c>
      <c r="D195" s="48">
        <v>0</v>
      </c>
      <c r="E195" s="48">
        <v>0</v>
      </c>
      <c r="F195" s="48">
        <v>0</v>
      </c>
      <c r="G195" s="48">
        <v>0</v>
      </c>
      <c r="H195" s="48">
        <v>23492314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f t="shared" si="47"/>
        <v>23492314</v>
      </c>
    </row>
    <row r="196" spans="1:16" s="22" customFormat="1" x14ac:dyDescent="0.2">
      <c r="A196" s="35" t="s">
        <v>389</v>
      </c>
      <c r="B196" s="46">
        <v>8322127</v>
      </c>
      <c r="C196" s="63" t="s">
        <v>390</v>
      </c>
      <c r="D196" s="48">
        <v>0</v>
      </c>
      <c r="E196" s="48">
        <v>0</v>
      </c>
      <c r="F196" s="48">
        <v>0</v>
      </c>
      <c r="G196" s="48">
        <v>0</v>
      </c>
      <c r="H196" s="48">
        <v>3086879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f t="shared" si="47"/>
        <v>3086879</v>
      </c>
    </row>
    <row r="197" spans="1:16" s="22" customFormat="1" ht="12.75" x14ac:dyDescent="0.2">
      <c r="A197" s="35"/>
      <c r="B197" s="46"/>
      <c r="C197" s="64" t="s">
        <v>391</v>
      </c>
      <c r="D197" s="27">
        <f>SUM(D198:D199)</f>
        <v>0</v>
      </c>
      <c r="E197" s="27">
        <f t="shared" ref="E197:O197" si="58">SUM(E198:E199)</f>
        <v>0</v>
      </c>
      <c r="F197" s="27">
        <f t="shared" si="58"/>
        <v>0</v>
      </c>
      <c r="G197" s="27">
        <f t="shared" si="58"/>
        <v>0</v>
      </c>
      <c r="H197" s="27">
        <f t="shared" si="58"/>
        <v>0</v>
      </c>
      <c r="I197" s="27">
        <f t="shared" si="58"/>
        <v>1400000</v>
      </c>
      <c r="J197" s="27">
        <f t="shared" si="58"/>
        <v>0</v>
      </c>
      <c r="K197" s="27">
        <f t="shared" si="58"/>
        <v>0</v>
      </c>
      <c r="L197" s="27">
        <f t="shared" si="58"/>
        <v>1000000</v>
      </c>
      <c r="M197" s="27">
        <f t="shared" si="58"/>
        <v>0</v>
      </c>
      <c r="N197" s="27">
        <f t="shared" si="58"/>
        <v>0</v>
      </c>
      <c r="O197" s="27">
        <f t="shared" si="58"/>
        <v>0</v>
      </c>
      <c r="P197" s="27">
        <f t="shared" si="47"/>
        <v>2400000</v>
      </c>
    </row>
    <row r="198" spans="1:16" s="22" customFormat="1" x14ac:dyDescent="0.2">
      <c r="A198" s="35" t="s">
        <v>392</v>
      </c>
      <c r="B198" s="46" t="s">
        <v>393</v>
      </c>
      <c r="C198" s="63" t="s">
        <v>394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1400000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f t="shared" si="47"/>
        <v>1400000</v>
      </c>
    </row>
    <row r="199" spans="1:16" s="22" customFormat="1" x14ac:dyDescent="0.2">
      <c r="A199" s="35" t="s">
        <v>395</v>
      </c>
      <c r="B199" s="46" t="s">
        <v>396</v>
      </c>
      <c r="C199" s="63" t="s">
        <v>397</v>
      </c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0</v>
      </c>
      <c r="L199" s="48">
        <v>1000000</v>
      </c>
      <c r="M199" s="48"/>
      <c r="N199" s="48">
        <v>0</v>
      </c>
      <c r="O199" s="48">
        <v>0</v>
      </c>
      <c r="P199" s="48">
        <f t="shared" ref="P199:P261" si="59">SUM(D199:O199)</f>
        <v>1000000</v>
      </c>
    </row>
    <row r="200" spans="1:16" s="22" customFormat="1" ht="12.75" x14ac:dyDescent="0.2">
      <c r="A200" s="35"/>
      <c r="B200" s="46"/>
      <c r="C200" s="64" t="s">
        <v>398</v>
      </c>
      <c r="D200" s="27">
        <f>SUM(D201:D205)</f>
        <v>0</v>
      </c>
      <c r="E200" s="27">
        <f t="shared" ref="E200:O200" si="60">SUM(E201:E205)</f>
        <v>0</v>
      </c>
      <c r="F200" s="27">
        <f t="shared" si="60"/>
        <v>0</v>
      </c>
      <c r="G200" s="27">
        <f t="shared" si="60"/>
        <v>0</v>
      </c>
      <c r="H200" s="27">
        <f t="shared" si="60"/>
        <v>3745390</v>
      </c>
      <c r="I200" s="27">
        <f t="shared" si="60"/>
        <v>5618084</v>
      </c>
      <c r="J200" s="27">
        <f t="shared" si="60"/>
        <v>66320825</v>
      </c>
      <c r="K200" s="27">
        <f t="shared" si="60"/>
        <v>45899511</v>
      </c>
      <c r="L200" s="27">
        <f t="shared" si="60"/>
        <v>11292949</v>
      </c>
      <c r="M200" s="27">
        <f t="shared" si="60"/>
        <v>11313325</v>
      </c>
      <c r="N200" s="27">
        <f t="shared" si="60"/>
        <v>17118850</v>
      </c>
      <c r="O200" s="27">
        <f t="shared" si="60"/>
        <v>7530343</v>
      </c>
      <c r="P200" s="27">
        <f t="shared" si="59"/>
        <v>168839277</v>
      </c>
    </row>
    <row r="201" spans="1:16" s="22" customFormat="1" x14ac:dyDescent="0.2">
      <c r="A201" s="35" t="s">
        <v>399</v>
      </c>
      <c r="B201" s="46" t="s">
        <v>400</v>
      </c>
      <c r="C201" s="63" t="s">
        <v>401</v>
      </c>
      <c r="D201" s="48">
        <v>0</v>
      </c>
      <c r="E201" s="48">
        <v>0</v>
      </c>
      <c r="F201" s="48">
        <v>0</v>
      </c>
      <c r="G201" s="48">
        <v>0</v>
      </c>
      <c r="H201" s="48">
        <v>0</v>
      </c>
      <c r="I201" s="48">
        <v>0</v>
      </c>
      <c r="J201" s="48">
        <v>9746856</v>
      </c>
      <c r="K201" s="48">
        <v>4240144</v>
      </c>
      <c r="L201" s="48">
        <v>0</v>
      </c>
      <c r="M201" s="48">
        <v>0</v>
      </c>
      <c r="N201" s="48">
        <v>0</v>
      </c>
      <c r="O201" s="48">
        <v>0</v>
      </c>
      <c r="P201" s="48">
        <f t="shared" si="59"/>
        <v>13987000</v>
      </c>
    </row>
    <row r="202" spans="1:16" s="22" customFormat="1" x14ac:dyDescent="0.2">
      <c r="A202" s="35" t="s">
        <v>402</v>
      </c>
      <c r="B202" s="46" t="s">
        <v>403</v>
      </c>
      <c r="C202" s="63" t="s">
        <v>404</v>
      </c>
      <c r="D202" s="48">
        <v>0</v>
      </c>
      <c r="E202" s="48">
        <v>0</v>
      </c>
      <c r="F202" s="48">
        <v>0</v>
      </c>
      <c r="G202" s="48">
        <v>0</v>
      </c>
      <c r="H202" s="48">
        <v>0</v>
      </c>
      <c r="I202" s="48">
        <v>0</v>
      </c>
      <c r="J202" s="48">
        <v>420000</v>
      </c>
      <c r="K202" s="48">
        <v>4400000</v>
      </c>
      <c r="L202" s="48">
        <v>0</v>
      </c>
      <c r="M202" s="48">
        <v>0</v>
      </c>
      <c r="N202" s="48">
        <v>0</v>
      </c>
      <c r="O202" s="48">
        <v>0</v>
      </c>
      <c r="P202" s="48">
        <f t="shared" si="59"/>
        <v>4820000</v>
      </c>
    </row>
    <row r="203" spans="1:16" s="22" customFormat="1" x14ac:dyDescent="0.2">
      <c r="A203" s="35" t="s">
        <v>405</v>
      </c>
      <c r="B203" s="46" t="s">
        <v>406</v>
      </c>
      <c r="C203" s="63" t="s">
        <v>407</v>
      </c>
      <c r="D203" s="48">
        <v>0</v>
      </c>
      <c r="E203" s="48">
        <v>0</v>
      </c>
      <c r="F203" s="48">
        <v>0</v>
      </c>
      <c r="G203" s="48">
        <v>0</v>
      </c>
      <c r="H203" s="48">
        <v>0</v>
      </c>
      <c r="I203" s="48">
        <v>0</v>
      </c>
      <c r="J203" s="48">
        <v>50535885</v>
      </c>
      <c r="K203" s="48">
        <v>3091425</v>
      </c>
      <c r="L203" s="48">
        <v>3186015</v>
      </c>
      <c r="M203" s="48">
        <v>0</v>
      </c>
      <c r="N203" s="48">
        <v>17118850</v>
      </c>
      <c r="O203" s="48">
        <v>2829463</v>
      </c>
      <c r="P203" s="48">
        <f t="shared" si="59"/>
        <v>76761638</v>
      </c>
    </row>
    <row r="204" spans="1:16" s="22" customFormat="1" x14ac:dyDescent="0.2">
      <c r="A204" s="35" t="s">
        <v>408</v>
      </c>
      <c r="B204" s="46" t="s">
        <v>409</v>
      </c>
      <c r="C204" s="63" t="s">
        <v>410</v>
      </c>
      <c r="D204" s="48">
        <v>0</v>
      </c>
      <c r="E204" s="48">
        <v>0</v>
      </c>
      <c r="F204" s="48">
        <v>0</v>
      </c>
      <c r="G204" s="48">
        <v>0</v>
      </c>
      <c r="H204" s="48">
        <v>3745390</v>
      </c>
      <c r="I204" s="48">
        <v>5618084</v>
      </c>
      <c r="J204" s="48">
        <v>5618084</v>
      </c>
      <c r="K204" s="48">
        <v>13004425</v>
      </c>
      <c r="L204" s="48">
        <v>0</v>
      </c>
      <c r="M204" s="48">
        <v>0</v>
      </c>
      <c r="N204" s="48">
        <v>0</v>
      </c>
      <c r="O204" s="48">
        <v>0</v>
      </c>
      <c r="P204" s="48">
        <f t="shared" si="59"/>
        <v>27985983</v>
      </c>
    </row>
    <row r="205" spans="1:16" s="22" customFormat="1" x14ac:dyDescent="0.2">
      <c r="A205" s="35" t="s">
        <v>411</v>
      </c>
      <c r="B205" s="46" t="s">
        <v>412</v>
      </c>
      <c r="C205" s="63" t="s">
        <v>413</v>
      </c>
      <c r="D205" s="48">
        <v>0</v>
      </c>
      <c r="E205" s="48">
        <v>0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21163517</v>
      </c>
      <c r="L205" s="48">
        <v>8106934</v>
      </c>
      <c r="M205" s="48">
        <v>11313325</v>
      </c>
      <c r="N205" s="48">
        <v>0</v>
      </c>
      <c r="O205" s="48">
        <v>4700880</v>
      </c>
      <c r="P205" s="48">
        <f>SUM(D205:O205)</f>
        <v>45284656</v>
      </c>
    </row>
    <row r="206" spans="1:16" s="22" customFormat="1" ht="12.75" x14ac:dyDescent="0.2">
      <c r="A206" s="35"/>
      <c r="B206" s="46"/>
      <c r="C206" s="64" t="s">
        <v>414</v>
      </c>
      <c r="D206" s="27">
        <f>SUM(D207)</f>
        <v>0</v>
      </c>
      <c r="E206" s="27">
        <f t="shared" ref="E206:O206" si="61">SUM(E207)</f>
        <v>0</v>
      </c>
      <c r="F206" s="27">
        <f t="shared" si="61"/>
        <v>0</v>
      </c>
      <c r="G206" s="27">
        <f t="shared" si="61"/>
        <v>1649000</v>
      </c>
      <c r="H206" s="27">
        <f t="shared" si="61"/>
        <v>0</v>
      </c>
      <c r="I206" s="27">
        <f t="shared" si="61"/>
        <v>0</v>
      </c>
      <c r="J206" s="27">
        <f t="shared" si="61"/>
        <v>0</v>
      </c>
      <c r="K206" s="27">
        <f t="shared" si="61"/>
        <v>0</v>
      </c>
      <c r="L206" s="27">
        <f t="shared" si="61"/>
        <v>0</v>
      </c>
      <c r="M206" s="27">
        <f t="shared" si="61"/>
        <v>0</v>
      </c>
      <c r="N206" s="27">
        <f t="shared" si="61"/>
        <v>-53136</v>
      </c>
      <c r="O206" s="27">
        <f t="shared" si="61"/>
        <v>0</v>
      </c>
      <c r="P206" s="27">
        <f t="shared" si="59"/>
        <v>1595864</v>
      </c>
    </row>
    <row r="207" spans="1:16" s="22" customFormat="1" x14ac:dyDescent="0.2">
      <c r="A207" s="35" t="s">
        <v>415</v>
      </c>
      <c r="B207" s="46" t="s">
        <v>416</v>
      </c>
      <c r="C207" s="63" t="s">
        <v>417</v>
      </c>
      <c r="D207" s="48">
        <v>0</v>
      </c>
      <c r="E207" s="48">
        <v>0</v>
      </c>
      <c r="F207" s="48">
        <v>0</v>
      </c>
      <c r="G207" s="48">
        <v>1649000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-53136</v>
      </c>
      <c r="O207" s="48">
        <v>0</v>
      </c>
      <c r="P207" s="48">
        <f t="shared" si="59"/>
        <v>1595864</v>
      </c>
    </row>
    <row r="208" spans="1:16" s="22" customFormat="1" ht="12.75" x14ac:dyDescent="0.2">
      <c r="A208" s="35"/>
      <c r="B208" s="46"/>
      <c r="C208" s="69" t="s">
        <v>418</v>
      </c>
      <c r="D208" s="58">
        <f t="shared" ref="D208:O208" si="62">D209+D232+D222</f>
        <v>92023479</v>
      </c>
      <c r="E208" s="58">
        <f t="shared" si="62"/>
        <v>84165652</v>
      </c>
      <c r="F208" s="58">
        <f t="shared" si="62"/>
        <v>87731601</v>
      </c>
      <c r="G208" s="58">
        <f t="shared" si="62"/>
        <v>99181475</v>
      </c>
      <c r="H208" s="58">
        <f t="shared" si="62"/>
        <v>152929782</v>
      </c>
      <c r="I208" s="58">
        <f t="shared" si="62"/>
        <v>84586759</v>
      </c>
      <c r="J208" s="58">
        <f t="shared" si="62"/>
        <v>119396748</v>
      </c>
      <c r="K208" s="58">
        <f t="shared" si="62"/>
        <v>92386261</v>
      </c>
      <c r="L208" s="58">
        <f t="shared" si="62"/>
        <v>86078190</v>
      </c>
      <c r="M208" s="58">
        <f t="shared" si="62"/>
        <v>85921862</v>
      </c>
      <c r="N208" s="58">
        <f t="shared" si="62"/>
        <v>134270562</v>
      </c>
      <c r="O208" s="58">
        <f t="shared" si="62"/>
        <v>136468647</v>
      </c>
      <c r="P208" s="58">
        <f t="shared" si="59"/>
        <v>1255141018</v>
      </c>
    </row>
    <row r="209" spans="1:16" s="20" customFormat="1" ht="12.75" x14ac:dyDescent="0.2">
      <c r="A209" s="35"/>
      <c r="B209" s="46"/>
      <c r="C209" s="64" t="s">
        <v>419</v>
      </c>
      <c r="D209" s="27">
        <f t="shared" ref="D209:J209" si="63">SUM(D210:D221)</f>
        <v>78437853</v>
      </c>
      <c r="E209" s="27">
        <f t="shared" si="63"/>
        <v>72788303</v>
      </c>
      <c r="F209" s="27">
        <f t="shared" si="63"/>
        <v>65898518</v>
      </c>
      <c r="G209" s="27">
        <f t="shared" si="63"/>
        <v>86099968</v>
      </c>
      <c r="H209" s="27">
        <f t="shared" si="63"/>
        <v>62972984</v>
      </c>
      <c r="I209" s="27">
        <f t="shared" si="63"/>
        <v>67269807</v>
      </c>
      <c r="J209" s="27">
        <f t="shared" si="63"/>
        <v>67509498</v>
      </c>
      <c r="K209" s="27">
        <f t="shared" ref="K209" si="64">SUM(K210:K221)</f>
        <v>70279756</v>
      </c>
      <c r="L209" s="27">
        <f>SUM(L210:L221)</f>
        <v>67609805</v>
      </c>
      <c r="M209" s="27">
        <f>SUM(M210:M221)</f>
        <v>72550664</v>
      </c>
      <c r="N209" s="27">
        <f t="shared" ref="N209" si="65">SUM(N210:N221)</f>
        <v>79125607</v>
      </c>
      <c r="O209" s="27">
        <f>SUM(O210:O221)</f>
        <v>86943285</v>
      </c>
      <c r="P209" s="27">
        <f t="shared" si="59"/>
        <v>877486048</v>
      </c>
    </row>
    <row r="210" spans="1:16" s="22" customFormat="1" x14ac:dyDescent="0.2">
      <c r="A210" s="35" t="s">
        <v>420</v>
      </c>
      <c r="B210" s="46" t="s">
        <v>421</v>
      </c>
      <c r="C210" s="63" t="s">
        <v>422</v>
      </c>
      <c r="D210" s="48">
        <v>40787</v>
      </c>
      <c r="E210" s="48">
        <v>21336</v>
      </c>
      <c r="F210" s="48">
        <v>29872</v>
      </c>
      <c r="G210" s="48">
        <v>27242</v>
      </c>
      <c r="H210" s="48">
        <v>31550</v>
      </c>
      <c r="I210" s="48">
        <v>20868</v>
      </c>
      <c r="J210" s="48">
        <v>72045</v>
      </c>
      <c r="K210" s="48">
        <v>30317</v>
      </c>
      <c r="L210" s="48">
        <v>10320</v>
      </c>
      <c r="M210" s="48">
        <v>15044</v>
      </c>
      <c r="N210" s="48">
        <v>10738</v>
      </c>
      <c r="O210" s="48">
        <v>8136</v>
      </c>
      <c r="P210" s="48">
        <f t="shared" si="59"/>
        <v>318255</v>
      </c>
    </row>
    <row r="211" spans="1:16" s="22" customFormat="1" x14ac:dyDescent="0.2">
      <c r="A211" s="35" t="s">
        <v>116</v>
      </c>
      <c r="B211" s="46">
        <v>8401120</v>
      </c>
      <c r="C211" s="47" t="s">
        <v>423</v>
      </c>
      <c r="D211" s="48">
        <v>10920531</v>
      </c>
      <c r="E211" s="48">
        <v>10920531</v>
      </c>
      <c r="F211" s="48">
        <v>10920531</v>
      </c>
      <c r="G211" s="48">
        <v>10920531</v>
      </c>
      <c r="H211" s="48">
        <v>10920531</v>
      </c>
      <c r="I211" s="48">
        <v>10920531</v>
      </c>
      <c r="J211" s="48">
        <v>10920531</v>
      </c>
      <c r="K211" s="48">
        <v>10920531</v>
      </c>
      <c r="L211" s="48">
        <v>10920531</v>
      </c>
      <c r="M211" s="48">
        <v>10920531</v>
      </c>
      <c r="N211" s="48">
        <v>10920531</v>
      </c>
      <c r="O211" s="48">
        <v>10920531</v>
      </c>
      <c r="P211" s="48">
        <f t="shared" si="59"/>
        <v>131046372</v>
      </c>
    </row>
    <row r="212" spans="1:16" s="22" customFormat="1" x14ac:dyDescent="0.2">
      <c r="A212" s="35" t="s">
        <v>420</v>
      </c>
      <c r="B212" s="46" t="s">
        <v>424</v>
      </c>
      <c r="C212" s="63" t="s">
        <v>425</v>
      </c>
      <c r="D212" s="48">
        <v>58535989</v>
      </c>
      <c r="E212" s="48">
        <v>51456941</v>
      </c>
      <c r="F212" s="48">
        <v>42367425</v>
      </c>
      <c r="G212" s="48">
        <v>49263706</v>
      </c>
      <c r="H212" s="48">
        <v>40191979</v>
      </c>
      <c r="I212" s="48">
        <v>43476143</v>
      </c>
      <c r="J212" s="48">
        <v>42641750</v>
      </c>
      <c r="K212" s="48">
        <v>46113390</v>
      </c>
      <c r="L212" s="48">
        <v>43935498</v>
      </c>
      <c r="M212" s="48">
        <v>49338226</v>
      </c>
      <c r="N212" s="48">
        <v>55710261</v>
      </c>
      <c r="O212" s="48">
        <v>59655736</v>
      </c>
      <c r="P212" s="48">
        <f t="shared" si="59"/>
        <v>582687044</v>
      </c>
    </row>
    <row r="213" spans="1:16" s="22" customFormat="1" x14ac:dyDescent="0.2">
      <c r="A213" s="35" t="s">
        <v>116</v>
      </c>
      <c r="B213" s="46">
        <v>8401121</v>
      </c>
      <c r="C213" s="63" t="s">
        <v>426</v>
      </c>
      <c r="D213" s="48">
        <v>2574874</v>
      </c>
      <c r="E213" s="48">
        <v>2655955</v>
      </c>
      <c r="F213" s="48">
        <v>3731001</v>
      </c>
      <c r="G213" s="48">
        <v>2186477</v>
      </c>
      <c r="H213" s="48">
        <v>2329915</v>
      </c>
      <c r="I213" s="48">
        <v>3943629</v>
      </c>
      <c r="J213" s="48">
        <v>3883557</v>
      </c>
      <c r="K213" s="48">
        <v>3180225</v>
      </c>
      <c r="L213" s="48">
        <v>2934239</v>
      </c>
      <c r="M213" s="48">
        <v>3143806</v>
      </c>
      <c r="N213" s="48">
        <v>3444447</v>
      </c>
      <c r="O213" s="48">
        <v>3274448</v>
      </c>
      <c r="P213" s="48">
        <f t="shared" si="59"/>
        <v>37282573</v>
      </c>
    </row>
    <row r="214" spans="1:16" s="22" customFormat="1" x14ac:dyDescent="0.2">
      <c r="A214" s="35" t="s">
        <v>420</v>
      </c>
      <c r="B214" s="46" t="s">
        <v>427</v>
      </c>
      <c r="C214" s="63" t="s">
        <v>428</v>
      </c>
      <c r="D214" s="48">
        <v>4409</v>
      </c>
      <c r="E214" s="48">
        <v>151776</v>
      </c>
      <c r="F214" s="48">
        <v>202230</v>
      </c>
      <c r="G214" s="48">
        <v>61314</v>
      </c>
      <c r="H214" s="48">
        <v>359678</v>
      </c>
      <c r="I214" s="48">
        <v>116633</v>
      </c>
      <c r="J214" s="48">
        <v>479917</v>
      </c>
      <c r="K214" s="48">
        <v>0</v>
      </c>
      <c r="L214" s="48">
        <v>25154</v>
      </c>
      <c r="M214" s="48">
        <v>308282</v>
      </c>
      <c r="N214" s="48">
        <v>148405</v>
      </c>
      <c r="O214" s="48">
        <v>175873</v>
      </c>
      <c r="P214" s="48">
        <f t="shared" si="59"/>
        <v>2033671</v>
      </c>
    </row>
    <row r="215" spans="1:16" s="16" customFormat="1" x14ac:dyDescent="0.2">
      <c r="A215" s="35" t="s">
        <v>420</v>
      </c>
      <c r="B215" s="46" t="s">
        <v>429</v>
      </c>
      <c r="C215" s="63" t="s">
        <v>430</v>
      </c>
      <c r="D215" s="48">
        <v>299479</v>
      </c>
      <c r="E215" s="48">
        <v>597864</v>
      </c>
      <c r="F215" s="48">
        <v>1243026</v>
      </c>
      <c r="G215" s="48">
        <v>115485</v>
      </c>
      <c r="H215" s="48">
        <v>665061</v>
      </c>
      <c r="I215" s="48">
        <v>19156</v>
      </c>
      <c r="J215" s="48">
        <v>526952</v>
      </c>
      <c r="K215" s="48">
        <v>10371</v>
      </c>
      <c r="L215" s="48">
        <v>67198</v>
      </c>
      <c r="M215" s="48">
        <v>397211</v>
      </c>
      <c r="N215" s="48">
        <v>173425</v>
      </c>
      <c r="O215" s="48">
        <v>751441</v>
      </c>
      <c r="P215" s="48">
        <f t="shared" si="59"/>
        <v>4866669</v>
      </c>
    </row>
    <row r="216" spans="1:16" s="16" customFormat="1" x14ac:dyDescent="0.2">
      <c r="A216" s="35" t="s">
        <v>420</v>
      </c>
      <c r="B216" s="46" t="s">
        <v>431</v>
      </c>
      <c r="C216" s="63" t="s">
        <v>432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f t="shared" si="59"/>
        <v>0</v>
      </c>
    </row>
    <row r="217" spans="1:16" s="16" customFormat="1" x14ac:dyDescent="0.2">
      <c r="A217" s="35" t="s">
        <v>420</v>
      </c>
      <c r="B217" s="46" t="s">
        <v>433</v>
      </c>
      <c r="C217" s="63" t="s">
        <v>434</v>
      </c>
      <c r="D217" s="48">
        <v>0</v>
      </c>
      <c r="E217" s="48">
        <v>0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f t="shared" si="59"/>
        <v>0</v>
      </c>
    </row>
    <row r="218" spans="1:16" s="16" customFormat="1" x14ac:dyDescent="0.2">
      <c r="A218" s="35" t="s">
        <v>420</v>
      </c>
      <c r="B218" s="46" t="s">
        <v>435</v>
      </c>
      <c r="C218" s="63" t="s">
        <v>436</v>
      </c>
      <c r="D218" s="48">
        <v>948</v>
      </c>
      <c r="E218" s="48">
        <v>404</v>
      </c>
      <c r="F218" s="48">
        <v>1030</v>
      </c>
      <c r="G218" s="48">
        <v>3532</v>
      </c>
      <c r="H218" s="48">
        <v>1048</v>
      </c>
      <c r="I218" s="48">
        <v>942</v>
      </c>
      <c r="J218" s="48">
        <v>423</v>
      </c>
      <c r="K218" s="48">
        <v>876</v>
      </c>
      <c r="L218" s="48">
        <v>943</v>
      </c>
      <c r="M218" s="48">
        <v>988</v>
      </c>
      <c r="N218" s="48">
        <v>368</v>
      </c>
      <c r="O218" s="48">
        <v>1000</v>
      </c>
      <c r="P218" s="48">
        <f t="shared" si="59"/>
        <v>12502</v>
      </c>
    </row>
    <row r="219" spans="1:16" s="16" customFormat="1" x14ac:dyDescent="0.2">
      <c r="A219" s="35" t="s">
        <v>420</v>
      </c>
      <c r="B219" s="46" t="s">
        <v>437</v>
      </c>
      <c r="C219" s="63" t="s">
        <v>438</v>
      </c>
      <c r="D219" s="48">
        <v>972</v>
      </c>
      <c r="E219" s="48">
        <v>350</v>
      </c>
      <c r="F219" s="48">
        <v>897</v>
      </c>
      <c r="G219" s="48">
        <v>1373</v>
      </c>
      <c r="H219" s="48">
        <v>274</v>
      </c>
      <c r="I219" s="48">
        <v>327</v>
      </c>
      <c r="J219" s="48">
        <v>229</v>
      </c>
      <c r="K219" s="48">
        <v>403</v>
      </c>
      <c r="L219" s="48">
        <v>189</v>
      </c>
      <c r="M219" s="48">
        <v>257</v>
      </c>
      <c r="N219" s="48">
        <v>232</v>
      </c>
      <c r="O219" s="48">
        <v>254</v>
      </c>
      <c r="P219" s="48">
        <f t="shared" si="59"/>
        <v>5757</v>
      </c>
    </row>
    <row r="220" spans="1:16" s="16" customFormat="1" x14ac:dyDescent="0.2">
      <c r="A220" s="35" t="s">
        <v>420</v>
      </c>
      <c r="B220" s="46" t="s">
        <v>439</v>
      </c>
      <c r="C220" s="63" t="s">
        <v>440</v>
      </c>
      <c r="D220" s="48">
        <v>6059864</v>
      </c>
      <c r="E220" s="48">
        <v>6983146</v>
      </c>
      <c r="F220" s="48">
        <v>7402506</v>
      </c>
      <c r="G220" s="48">
        <v>23520308</v>
      </c>
      <c r="H220" s="48">
        <v>8472948</v>
      </c>
      <c r="I220" s="48">
        <v>8771578</v>
      </c>
      <c r="J220" s="48">
        <v>8984094</v>
      </c>
      <c r="K220" s="48">
        <v>10023643</v>
      </c>
      <c r="L220" s="48">
        <v>9715733</v>
      </c>
      <c r="M220" s="48">
        <v>8426319</v>
      </c>
      <c r="N220" s="48">
        <v>8717200</v>
      </c>
      <c r="O220" s="48">
        <v>12155866</v>
      </c>
      <c r="P220" s="48">
        <f t="shared" si="59"/>
        <v>119233205</v>
      </c>
    </row>
    <row r="221" spans="1:16" s="16" customFormat="1" x14ac:dyDescent="0.2">
      <c r="A221" s="35" t="s">
        <v>420</v>
      </c>
      <c r="B221" s="46" t="s">
        <v>441</v>
      </c>
      <c r="C221" s="63" t="s">
        <v>442</v>
      </c>
      <c r="D221" s="48">
        <v>0</v>
      </c>
      <c r="E221" s="48">
        <v>0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f t="shared" si="59"/>
        <v>0</v>
      </c>
    </row>
    <row r="222" spans="1:16" s="18" customFormat="1" x14ac:dyDescent="0.2">
      <c r="A222" s="35"/>
      <c r="B222" s="46"/>
      <c r="C222" s="63" t="s">
        <v>443</v>
      </c>
      <c r="D222" s="27">
        <f t="shared" ref="D222:M222" si="66">SUM(D223:D229)</f>
        <v>11292537</v>
      </c>
      <c r="E222" s="27">
        <f t="shared" si="66"/>
        <v>9134331</v>
      </c>
      <c r="F222" s="27">
        <f t="shared" si="66"/>
        <v>18980885</v>
      </c>
      <c r="G222" s="27">
        <f t="shared" si="66"/>
        <v>11101539</v>
      </c>
      <c r="H222" s="27">
        <f t="shared" si="66"/>
        <v>87709645</v>
      </c>
      <c r="I222" s="27">
        <f t="shared" si="66"/>
        <v>14849927</v>
      </c>
      <c r="J222" s="27">
        <f t="shared" si="66"/>
        <v>49836051</v>
      </c>
      <c r="K222" s="27">
        <f t="shared" si="66"/>
        <v>20499509</v>
      </c>
      <c r="L222" s="27">
        <f t="shared" si="66"/>
        <v>16486442</v>
      </c>
      <c r="M222" s="27">
        <f t="shared" si="66"/>
        <v>10125358</v>
      </c>
      <c r="N222" s="27">
        <f>SUM(N223:N230)</f>
        <v>52850101</v>
      </c>
      <c r="O222" s="27">
        <f>SUM(O223:O231)</f>
        <v>46662681</v>
      </c>
      <c r="P222" s="27">
        <f t="shared" si="59"/>
        <v>349529006</v>
      </c>
    </row>
    <row r="223" spans="1:16" s="16" customFormat="1" x14ac:dyDescent="0.2">
      <c r="A223" s="35" t="s">
        <v>420</v>
      </c>
      <c r="B223" s="46" t="s">
        <v>444</v>
      </c>
      <c r="C223" s="70" t="s">
        <v>445</v>
      </c>
      <c r="D223" s="48">
        <v>2705245</v>
      </c>
      <c r="E223" s="48">
        <v>3777083</v>
      </c>
      <c r="F223" s="48">
        <v>6439283</v>
      </c>
      <c r="G223" s="48">
        <v>4397610</v>
      </c>
      <c r="H223" s="48">
        <v>3086613</v>
      </c>
      <c r="I223" s="48">
        <v>2740554</v>
      </c>
      <c r="J223" s="48">
        <v>2256377</v>
      </c>
      <c r="K223" s="48">
        <v>1913088</v>
      </c>
      <c r="L223" s="48">
        <v>1477212</v>
      </c>
      <c r="M223" s="48">
        <v>1415236</v>
      </c>
      <c r="N223" s="48">
        <v>3848656</v>
      </c>
      <c r="O223" s="48">
        <v>2161158</v>
      </c>
      <c r="P223" s="48">
        <f t="shared" si="59"/>
        <v>36218115</v>
      </c>
    </row>
    <row r="224" spans="1:16" s="16" customFormat="1" x14ac:dyDescent="0.2">
      <c r="A224" s="35" t="s">
        <v>420</v>
      </c>
      <c r="B224" s="46" t="s">
        <v>446</v>
      </c>
      <c r="C224" s="70" t="s">
        <v>447</v>
      </c>
      <c r="D224" s="48">
        <v>5648485</v>
      </c>
      <c r="E224" s="48">
        <v>2447627</v>
      </c>
      <c r="F224" s="48">
        <v>4711146</v>
      </c>
      <c r="G224" s="48">
        <v>5331004</v>
      </c>
      <c r="H224" s="48">
        <v>79008556</v>
      </c>
      <c r="I224" s="48">
        <v>5923265</v>
      </c>
      <c r="J224" s="48">
        <v>38252217</v>
      </c>
      <c r="K224" s="48">
        <v>12512050</v>
      </c>
      <c r="L224" s="48">
        <v>12654832</v>
      </c>
      <c r="M224" s="48">
        <v>4870757</v>
      </c>
      <c r="N224" s="48">
        <v>6074766</v>
      </c>
      <c r="O224" s="48">
        <v>5618814</v>
      </c>
      <c r="P224" s="48">
        <f t="shared" si="59"/>
        <v>183053519</v>
      </c>
    </row>
    <row r="225" spans="1:16" s="16" customFormat="1" x14ac:dyDescent="0.2">
      <c r="A225" s="35" t="s">
        <v>448</v>
      </c>
      <c r="B225" s="46" t="s">
        <v>449</v>
      </c>
      <c r="C225" s="70" t="s">
        <v>450</v>
      </c>
      <c r="D225" s="48">
        <v>221012</v>
      </c>
      <c r="E225" s="48">
        <v>449588</v>
      </c>
      <c r="F225" s="48">
        <v>1856522</v>
      </c>
      <c r="G225" s="48">
        <v>393997</v>
      </c>
      <c r="H225" s="48">
        <v>125667</v>
      </c>
      <c r="I225" s="48">
        <v>337162</v>
      </c>
      <c r="J225" s="48">
        <v>186306</v>
      </c>
      <c r="K225" s="48">
        <v>301181</v>
      </c>
      <c r="L225" s="48">
        <v>258261</v>
      </c>
      <c r="M225" s="48">
        <v>401682</v>
      </c>
      <c r="N225" s="48">
        <v>1132534</v>
      </c>
      <c r="O225" s="48">
        <v>2926536</v>
      </c>
      <c r="P225" s="48">
        <f t="shared" si="59"/>
        <v>8590448</v>
      </c>
    </row>
    <row r="226" spans="1:16" s="16" customFormat="1" x14ac:dyDescent="0.2">
      <c r="A226" s="35" t="s">
        <v>451</v>
      </c>
      <c r="B226" s="46" t="s">
        <v>452</v>
      </c>
      <c r="C226" s="70" t="s">
        <v>453</v>
      </c>
      <c r="D226" s="48">
        <v>134598</v>
      </c>
      <c r="E226" s="48">
        <v>205873</v>
      </c>
      <c r="F226" s="48">
        <v>969102</v>
      </c>
      <c r="G226" s="48">
        <v>128873</v>
      </c>
      <c r="H226" s="48">
        <v>55971</v>
      </c>
      <c r="I226" s="48">
        <v>64911</v>
      </c>
      <c r="J226" s="48">
        <v>24098</v>
      </c>
      <c r="K226" s="48">
        <v>341964</v>
      </c>
      <c r="L226" s="48">
        <v>125603</v>
      </c>
      <c r="M226" s="48">
        <v>53759</v>
      </c>
      <c r="N226" s="48">
        <v>145724</v>
      </c>
      <c r="O226" s="48">
        <v>746798</v>
      </c>
      <c r="P226" s="48">
        <f t="shared" si="59"/>
        <v>2997274</v>
      </c>
    </row>
    <row r="227" spans="1:16" s="16" customFormat="1" x14ac:dyDescent="0.2">
      <c r="A227" s="35" t="s">
        <v>420</v>
      </c>
      <c r="B227" s="46" t="s">
        <v>454</v>
      </c>
      <c r="C227" s="70" t="s">
        <v>455</v>
      </c>
      <c r="D227" s="48">
        <v>7071</v>
      </c>
      <c r="E227" s="48">
        <v>44994</v>
      </c>
      <c r="F227" s="48">
        <v>44359</v>
      </c>
      <c r="G227" s="48">
        <v>6076</v>
      </c>
      <c r="H227" s="48">
        <v>17356</v>
      </c>
      <c r="I227" s="48">
        <v>19563</v>
      </c>
      <c r="J227" s="48">
        <v>12914</v>
      </c>
      <c r="K227" s="48">
        <v>7916</v>
      </c>
      <c r="L227" s="48">
        <v>8722</v>
      </c>
      <c r="M227" s="48">
        <v>532163</v>
      </c>
      <c r="N227" s="48">
        <v>201937</v>
      </c>
      <c r="O227" s="48">
        <v>10279</v>
      </c>
      <c r="P227" s="48">
        <f t="shared" si="59"/>
        <v>913350</v>
      </c>
    </row>
    <row r="228" spans="1:16" s="16" customFormat="1" x14ac:dyDescent="0.2">
      <c r="A228" s="35" t="s">
        <v>420</v>
      </c>
      <c r="B228" s="46" t="s">
        <v>456</v>
      </c>
      <c r="C228" s="70" t="s">
        <v>457</v>
      </c>
      <c r="D228" s="48">
        <v>2576126</v>
      </c>
      <c r="E228" s="48">
        <v>2209166</v>
      </c>
      <c r="F228" s="48">
        <v>4960473</v>
      </c>
      <c r="G228" s="48">
        <v>843979</v>
      </c>
      <c r="H228" s="48">
        <v>5415482</v>
      </c>
      <c r="I228" s="48">
        <v>5764472</v>
      </c>
      <c r="J228" s="48">
        <v>9104139</v>
      </c>
      <c r="K228" s="48">
        <v>5423310</v>
      </c>
      <c r="L228" s="48">
        <v>1961812</v>
      </c>
      <c r="M228" s="48">
        <v>2851761</v>
      </c>
      <c r="N228" s="48">
        <v>2428122</v>
      </c>
      <c r="O228" s="48">
        <v>1755502</v>
      </c>
      <c r="P228" s="48">
        <f t="shared" si="59"/>
        <v>45294344</v>
      </c>
    </row>
    <row r="229" spans="1:16" s="16" customFormat="1" x14ac:dyDescent="0.2">
      <c r="A229" s="35" t="s">
        <v>420</v>
      </c>
      <c r="B229" s="46" t="s">
        <v>458</v>
      </c>
      <c r="C229" s="70" t="s">
        <v>459</v>
      </c>
      <c r="D229" s="48">
        <v>0</v>
      </c>
      <c r="E229" s="48">
        <v>0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f t="shared" si="59"/>
        <v>0</v>
      </c>
    </row>
    <row r="230" spans="1:16" s="16" customFormat="1" x14ac:dyDescent="0.2">
      <c r="A230" s="35" t="s">
        <v>116</v>
      </c>
      <c r="B230" s="46" t="s">
        <v>460</v>
      </c>
      <c r="C230" s="70" t="s">
        <v>461</v>
      </c>
      <c r="D230" s="48">
        <v>0</v>
      </c>
      <c r="E230" s="48">
        <v>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39018362</v>
      </c>
      <c r="O230" s="48">
        <v>0</v>
      </c>
      <c r="P230" s="48">
        <f>SUM(D230:O230)</f>
        <v>39018362</v>
      </c>
    </row>
    <row r="231" spans="1:16" s="16" customFormat="1" x14ac:dyDescent="0.2">
      <c r="A231" s="35" t="s">
        <v>116</v>
      </c>
      <c r="B231" s="46" t="s">
        <v>462</v>
      </c>
      <c r="C231" s="70" t="s">
        <v>463</v>
      </c>
      <c r="D231" s="48">
        <v>0</v>
      </c>
      <c r="E231" s="48">
        <v>0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33443594</v>
      </c>
      <c r="P231" s="48">
        <f>SUM(D231:O231)</f>
        <v>33443594</v>
      </c>
    </row>
    <row r="232" spans="1:16" s="18" customFormat="1" x14ac:dyDescent="0.2">
      <c r="A232" s="34"/>
      <c r="B232" s="43"/>
      <c r="C232" s="71" t="s">
        <v>464</v>
      </c>
      <c r="D232" s="58">
        <f>D233+D245+D256+D258</f>
        <v>2293089</v>
      </c>
      <c r="E232" s="58">
        <f t="shared" ref="E232:N232" si="67">E233+E245+E256+E258</f>
        <v>2243018</v>
      </c>
      <c r="F232" s="58">
        <f t="shared" si="67"/>
        <v>2852198</v>
      </c>
      <c r="G232" s="58">
        <f t="shared" si="67"/>
        <v>1979968</v>
      </c>
      <c r="H232" s="58">
        <f t="shared" si="67"/>
        <v>2247153</v>
      </c>
      <c r="I232" s="58">
        <f t="shared" si="67"/>
        <v>2467025</v>
      </c>
      <c r="J232" s="58">
        <f t="shared" si="67"/>
        <v>2051199</v>
      </c>
      <c r="K232" s="58">
        <f t="shared" si="67"/>
        <v>1606996</v>
      </c>
      <c r="L232" s="58">
        <f t="shared" si="67"/>
        <v>1981943</v>
      </c>
      <c r="M232" s="58">
        <f t="shared" si="67"/>
        <v>3245840</v>
      </c>
      <c r="N232" s="58">
        <f t="shared" si="67"/>
        <v>2294854</v>
      </c>
      <c r="O232" s="58">
        <f>O233+O245+O256+O258</f>
        <v>2862681</v>
      </c>
      <c r="P232" s="58">
        <f t="shared" si="59"/>
        <v>28125964</v>
      </c>
    </row>
    <row r="233" spans="1:16" s="18" customFormat="1" x14ac:dyDescent="0.2">
      <c r="A233" s="35"/>
      <c r="B233" s="46"/>
      <c r="C233" s="63" t="s">
        <v>465</v>
      </c>
      <c r="D233" s="27">
        <f t="shared" ref="D233:K233" si="68">D234+D235+D236+D237+D238+D239+D240+D241+D242+D243+D244</f>
        <v>230103</v>
      </c>
      <c r="E233" s="27">
        <f t="shared" si="68"/>
        <v>486061</v>
      </c>
      <c r="F233" s="27">
        <f t="shared" si="68"/>
        <v>744155</v>
      </c>
      <c r="G233" s="27">
        <f t="shared" si="68"/>
        <v>258763</v>
      </c>
      <c r="H233" s="27">
        <f t="shared" si="68"/>
        <v>577092</v>
      </c>
      <c r="I233" s="27">
        <f t="shared" si="68"/>
        <v>521844</v>
      </c>
      <c r="J233" s="27">
        <f t="shared" si="68"/>
        <v>555262</v>
      </c>
      <c r="K233" s="27">
        <f t="shared" si="68"/>
        <v>265098</v>
      </c>
      <c r="L233" s="27">
        <f>SUM(L234:L244)</f>
        <v>730652</v>
      </c>
      <c r="M233" s="27">
        <f>SUM(M234:M244)</f>
        <v>912898</v>
      </c>
      <c r="N233" s="27">
        <f t="shared" ref="N233:O233" si="69">SUM(N234:N244)</f>
        <v>354519</v>
      </c>
      <c r="O233" s="27">
        <f t="shared" si="69"/>
        <v>525155</v>
      </c>
      <c r="P233" s="27">
        <f t="shared" si="59"/>
        <v>6161602</v>
      </c>
    </row>
    <row r="234" spans="1:16" s="16" customFormat="1" x14ac:dyDescent="0.2">
      <c r="A234" s="35" t="s">
        <v>420</v>
      </c>
      <c r="B234" s="46" t="s">
        <v>466</v>
      </c>
      <c r="C234" s="70" t="s">
        <v>467</v>
      </c>
      <c r="D234" s="48">
        <v>32</v>
      </c>
      <c r="E234" s="48">
        <v>87</v>
      </c>
      <c r="F234" s="48">
        <v>9141</v>
      </c>
      <c r="G234" s="48">
        <v>755</v>
      </c>
      <c r="H234" s="48">
        <v>54</v>
      </c>
      <c r="I234" s="48">
        <v>41</v>
      </c>
      <c r="J234" s="48">
        <v>3603</v>
      </c>
      <c r="K234" s="48">
        <v>144</v>
      </c>
      <c r="L234" s="48">
        <v>325</v>
      </c>
      <c r="M234" s="48">
        <v>3034</v>
      </c>
      <c r="N234" s="48">
        <v>833</v>
      </c>
      <c r="O234" s="48">
        <v>5448</v>
      </c>
      <c r="P234" s="48">
        <f t="shared" si="59"/>
        <v>23497</v>
      </c>
    </row>
    <row r="235" spans="1:16" s="16" customFormat="1" x14ac:dyDescent="0.2">
      <c r="A235" s="35" t="s">
        <v>420</v>
      </c>
      <c r="B235" s="46">
        <v>8402102</v>
      </c>
      <c r="C235" s="70" t="s">
        <v>468</v>
      </c>
      <c r="D235" s="48">
        <v>0</v>
      </c>
      <c r="E235" s="48">
        <v>10099</v>
      </c>
      <c r="F235" s="48">
        <v>0</v>
      </c>
      <c r="G235" s="48">
        <v>1097</v>
      </c>
      <c r="H235" s="48">
        <v>0</v>
      </c>
      <c r="I235" s="48">
        <v>33689</v>
      </c>
      <c r="J235" s="48">
        <v>0</v>
      </c>
      <c r="K235" s="48">
        <v>0</v>
      </c>
      <c r="L235" s="48">
        <v>2559</v>
      </c>
      <c r="M235" s="48">
        <v>121316</v>
      </c>
      <c r="N235" s="48">
        <v>1366</v>
      </c>
      <c r="O235" s="48">
        <v>0</v>
      </c>
      <c r="P235" s="48">
        <f t="shared" si="59"/>
        <v>170126</v>
      </c>
    </row>
    <row r="236" spans="1:16" s="16" customFormat="1" x14ac:dyDescent="0.2">
      <c r="A236" s="35" t="s">
        <v>420</v>
      </c>
      <c r="B236" s="46" t="s">
        <v>469</v>
      </c>
      <c r="C236" s="70" t="s">
        <v>470</v>
      </c>
      <c r="D236" s="48">
        <v>1949</v>
      </c>
      <c r="E236" s="48">
        <v>69271</v>
      </c>
      <c r="F236" s="48">
        <v>94728</v>
      </c>
      <c r="G236" s="48">
        <v>25666</v>
      </c>
      <c r="H236" s="48">
        <v>137916</v>
      </c>
      <c r="I236" s="48">
        <v>75922</v>
      </c>
      <c r="J236" s="48">
        <v>209755</v>
      </c>
      <c r="K236" s="48">
        <v>0</v>
      </c>
      <c r="L236" s="48">
        <v>12720</v>
      </c>
      <c r="M236" s="48">
        <v>0</v>
      </c>
      <c r="N236" s="48">
        <v>64924</v>
      </c>
      <c r="O236" s="48">
        <v>72530</v>
      </c>
      <c r="P236" s="48">
        <f t="shared" si="59"/>
        <v>765381</v>
      </c>
    </row>
    <row r="237" spans="1:16" s="16" customFormat="1" x14ac:dyDescent="0.2">
      <c r="A237" s="35" t="s">
        <v>420</v>
      </c>
      <c r="B237" s="46" t="s">
        <v>471</v>
      </c>
      <c r="C237" s="70" t="s">
        <v>472</v>
      </c>
      <c r="D237" s="48">
        <v>176292</v>
      </c>
      <c r="E237" s="48">
        <v>373252</v>
      </c>
      <c r="F237" s="48">
        <v>553278</v>
      </c>
      <c r="G237" s="48">
        <v>141119</v>
      </c>
      <c r="H237" s="48">
        <v>325891</v>
      </c>
      <c r="I237" s="48">
        <v>134626</v>
      </c>
      <c r="J237" s="48">
        <v>304842</v>
      </c>
      <c r="K237" s="48">
        <v>163312</v>
      </c>
      <c r="L237" s="48">
        <v>169496</v>
      </c>
      <c r="M237" s="48">
        <v>661798</v>
      </c>
      <c r="N237" s="48">
        <v>122262</v>
      </c>
      <c r="O237" s="48">
        <v>338598</v>
      </c>
      <c r="P237" s="48">
        <f t="shared" si="59"/>
        <v>3464766</v>
      </c>
    </row>
    <row r="238" spans="1:16" s="16" customFormat="1" x14ac:dyDescent="0.2">
      <c r="A238" s="35" t="s">
        <v>420</v>
      </c>
      <c r="B238" s="46">
        <v>8402107</v>
      </c>
      <c r="C238" s="70" t="s">
        <v>473</v>
      </c>
      <c r="D238" s="48">
        <v>0</v>
      </c>
      <c r="E238" s="48">
        <v>0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0</v>
      </c>
      <c r="M238" s="48">
        <v>0</v>
      </c>
      <c r="N238" s="48">
        <v>0</v>
      </c>
      <c r="O238" s="48">
        <v>0</v>
      </c>
      <c r="P238" s="48">
        <f t="shared" si="59"/>
        <v>0</v>
      </c>
    </row>
    <row r="239" spans="1:16" s="16" customFormat="1" x14ac:dyDescent="0.2">
      <c r="A239" s="35" t="s">
        <v>420</v>
      </c>
      <c r="B239" s="46" t="s">
        <v>474</v>
      </c>
      <c r="C239" s="70" t="s">
        <v>475</v>
      </c>
      <c r="D239" s="48">
        <v>1302</v>
      </c>
      <c r="E239" s="48">
        <v>591</v>
      </c>
      <c r="F239" s="48">
        <v>693</v>
      </c>
      <c r="G239" s="48">
        <v>1286</v>
      </c>
      <c r="H239" s="48">
        <v>287</v>
      </c>
      <c r="I239" s="48">
        <v>305</v>
      </c>
      <c r="J239" s="48">
        <v>670</v>
      </c>
      <c r="K239" s="48">
        <v>208</v>
      </c>
      <c r="L239" s="48">
        <v>1503</v>
      </c>
      <c r="M239" s="48">
        <v>122</v>
      </c>
      <c r="N239" s="48">
        <v>353</v>
      </c>
      <c r="O239" s="48">
        <v>383</v>
      </c>
      <c r="P239" s="48">
        <f t="shared" si="59"/>
        <v>7703</v>
      </c>
    </row>
    <row r="240" spans="1:16" s="16" customFormat="1" x14ac:dyDescent="0.2">
      <c r="A240" s="35" t="s">
        <v>420</v>
      </c>
      <c r="B240" s="46" t="s">
        <v>476</v>
      </c>
      <c r="C240" s="70" t="s">
        <v>477</v>
      </c>
      <c r="D240" s="48">
        <v>0</v>
      </c>
      <c r="E240" s="48">
        <v>0</v>
      </c>
      <c r="F240" s="48">
        <v>1001</v>
      </c>
      <c r="G240" s="48">
        <v>5447</v>
      </c>
      <c r="H240" s="48">
        <v>1391</v>
      </c>
      <c r="I240" s="48">
        <v>1174</v>
      </c>
      <c r="J240" s="48">
        <v>0</v>
      </c>
      <c r="K240" s="48">
        <v>1185</v>
      </c>
      <c r="L240" s="48">
        <v>0</v>
      </c>
      <c r="M240" s="48">
        <v>1550</v>
      </c>
      <c r="N240" s="48">
        <v>255</v>
      </c>
      <c r="O240" s="48">
        <v>1261</v>
      </c>
      <c r="P240" s="48">
        <f t="shared" si="59"/>
        <v>13264</v>
      </c>
    </row>
    <row r="241" spans="1:16" s="16" customFormat="1" x14ac:dyDescent="0.2">
      <c r="A241" s="35" t="s">
        <v>420</v>
      </c>
      <c r="B241" s="46" t="s">
        <v>478</v>
      </c>
      <c r="C241" s="70" t="s">
        <v>479</v>
      </c>
      <c r="D241" s="48">
        <v>1444</v>
      </c>
      <c r="E241" s="48">
        <v>504</v>
      </c>
      <c r="F241" s="48">
        <v>1396</v>
      </c>
      <c r="G241" s="48">
        <v>1470</v>
      </c>
      <c r="H241" s="48">
        <v>423</v>
      </c>
      <c r="I241" s="48">
        <v>513</v>
      </c>
      <c r="J241" s="48">
        <v>364</v>
      </c>
      <c r="K241" s="48">
        <v>645</v>
      </c>
      <c r="L241" s="48">
        <v>304</v>
      </c>
      <c r="M241" s="48">
        <v>418</v>
      </c>
      <c r="N241" s="48">
        <v>381</v>
      </c>
      <c r="O241" s="48">
        <v>418</v>
      </c>
      <c r="P241" s="48">
        <f t="shared" si="59"/>
        <v>8280</v>
      </c>
    </row>
    <row r="242" spans="1:16" s="16" customFormat="1" x14ac:dyDescent="0.2">
      <c r="A242" s="35" t="s">
        <v>420</v>
      </c>
      <c r="B242" s="46" t="s">
        <v>480</v>
      </c>
      <c r="C242" s="70" t="s">
        <v>481</v>
      </c>
      <c r="D242" s="48">
        <v>49084</v>
      </c>
      <c r="E242" s="48">
        <v>32257</v>
      </c>
      <c r="F242" s="48">
        <v>83918</v>
      </c>
      <c r="G242" s="48">
        <v>81923</v>
      </c>
      <c r="H242" s="48">
        <v>72926</v>
      </c>
      <c r="I242" s="48">
        <v>120080</v>
      </c>
      <c r="J242" s="48">
        <v>23996</v>
      </c>
      <c r="K242" s="48">
        <v>99604</v>
      </c>
      <c r="L242" s="48">
        <v>94394</v>
      </c>
      <c r="M242" s="48">
        <v>124660</v>
      </c>
      <c r="N242" s="48">
        <v>68394</v>
      </c>
      <c r="O242" s="48">
        <v>106517</v>
      </c>
      <c r="P242" s="48">
        <f t="shared" si="59"/>
        <v>957753</v>
      </c>
    </row>
    <row r="243" spans="1:16" s="16" customFormat="1" x14ac:dyDescent="0.2">
      <c r="A243" s="35" t="s">
        <v>420</v>
      </c>
      <c r="B243" s="46" t="s">
        <v>482</v>
      </c>
      <c r="C243" s="70" t="s">
        <v>483</v>
      </c>
      <c r="D243" s="48">
        <v>0</v>
      </c>
      <c r="E243" s="48">
        <v>0</v>
      </c>
      <c r="F243" s="48">
        <v>0</v>
      </c>
      <c r="G243" s="48">
        <v>0</v>
      </c>
      <c r="H243" s="48">
        <v>35588</v>
      </c>
      <c r="I243" s="48">
        <v>144068</v>
      </c>
      <c r="J243" s="48">
        <v>11915</v>
      </c>
      <c r="K243" s="48">
        <v>0</v>
      </c>
      <c r="L243" s="48">
        <v>425371</v>
      </c>
      <c r="M243" s="48">
        <v>0</v>
      </c>
      <c r="N243" s="48">
        <v>95751</v>
      </c>
      <c r="O243" s="48">
        <v>0</v>
      </c>
      <c r="P243" s="48">
        <f t="shared" si="59"/>
        <v>712693</v>
      </c>
    </row>
    <row r="244" spans="1:16" s="16" customFormat="1" x14ac:dyDescent="0.2">
      <c r="A244" s="35" t="s">
        <v>420</v>
      </c>
      <c r="B244" s="46" t="s">
        <v>484</v>
      </c>
      <c r="C244" s="70" t="s">
        <v>485</v>
      </c>
      <c r="D244" s="48">
        <v>0</v>
      </c>
      <c r="E244" s="48">
        <v>0</v>
      </c>
      <c r="F244" s="48">
        <v>0</v>
      </c>
      <c r="G244" s="48">
        <v>0</v>
      </c>
      <c r="H244" s="48">
        <v>2616</v>
      </c>
      <c r="I244" s="48">
        <v>11426</v>
      </c>
      <c r="J244" s="48">
        <v>117</v>
      </c>
      <c r="K244" s="48">
        <v>0</v>
      </c>
      <c r="L244" s="48">
        <v>23980</v>
      </c>
      <c r="M244" s="48">
        <v>0</v>
      </c>
      <c r="N244" s="48">
        <v>0</v>
      </c>
      <c r="O244" s="48">
        <v>0</v>
      </c>
      <c r="P244" s="48">
        <f t="shared" si="59"/>
        <v>38139</v>
      </c>
    </row>
    <row r="245" spans="1:16" s="18" customFormat="1" x14ac:dyDescent="0.2">
      <c r="A245" s="35"/>
      <c r="B245" s="46"/>
      <c r="C245" s="63" t="s">
        <v>486</v>
      </c>
      <c r="D245" s="27">
        <f>SUM(D246:D255)</f>
        <v>1891142</v>
      </c>
      <c r="E245" s="27">
        <f t="shared" ref="E245:J245" si="70">SUM(E246:E255)</f>
        <v>1496551</v>
      </c>
      <c r="F245" s="27">
        <f t="shared" si="70"/>
        <v>1699755</v>
      </c>
      <c r="G245" s="27">
        <f t="shared" si="70"/>
        <v>1455277</v>
      </c>
      <c r="H245" s="27">
        <f t="shared" si="70"/>
        <v>1285828</v>
      </c>
      <c r="I245" s="27">
        <f t="shared" si="70"/>
        <v>1590787</v>
      </c>
      <c r="J245" s="27">
        <f t="shared" si="70"/>
        <v>1253186</v>
      </c>
      <c r="K245" s="27">
        <f>SUM(K246:K255)</f>
        <v>1079650</v>
      </c>
      <c r="L245" s="27">
        <f>SUM(L246:L255)</f>
        <v>964306</v>
      </c>
      <c r="M245" s="27">
        <f>SUM(M246:M255)</f>
        <v>1786486</v>
      </c>
      <c r="N245" s="27">
        <f t="shared" ref="N245" si="71">SUM(N246:N255)</f>
        <v>1608066</v>
      </c>
      <c r="O245" s="27">
        <f>SUM(O246:O255)</f>
        <v>1862513</v>
      </c>
      <c r="P245" s="27">
        <f t="shared" si="59"/>
        <v>17973547</v>
      </c>
    </row>
    <row r="246" spans="1:16" s="16" customFormat="1" x14ac:dyDescent="0.2">
      <c r="A246" s="35" t="s">
        <v>420</v>
      </c>
      <c r="B246" s="46" t="s">
        <v>487</v>
      </c>
      <c r="C246" s="70" t="s">
        <v>488</v>
      </c>
      <c r="D246" s="48">
        <v>1100</v>
      </c>
      <c r="E246" s="48">
        <v>2200</v>
      </c>
      <c r="F246" s="48">
        <v>4400</v>
      </c>
      <c r="G246" s="48">
        <v>1100</v>
      </c>
      <c r="H246" s="48"/>
      <c r="I246" s="48">
        <v>5500</v>
      </c>
      <c r="J246" s="48">
        <v>1100</v>
      </c>
      <c r="K246" s="48">
        <v>1100</v>
      </c>
      <c r="L246" s="48">
        <v>7700</v>
      </c>
      <c r="M246" s="48">
        <v>1100</v>
      </c>
      <c r="N246" s="48">
        <v>0</v>
      </c>
      <c r="O246" s="48">
        <v>0</v>
      </c>
      <c r="P246" s="48">
        <f t="shared" si="59"/>
        <v>25300</v>
      </c>
    </row>
    <row r="247" spans="1:16" s="16" customFormat="1" x14ac:dyDescent="0.2">
      <c r="A247" s="35" t="s">
        <v>420</v>
      </c>
      <c r="B247" s="46" t="s">
        <v>489</v>
      </c>
      <c r="C247" s="70" t="s">
        <v>490</v>
      </c>
      <c r="D247" s="48">
        <v>172506</v>
      </c>
      <c r="E247" s="48">
        <v>300670</v>
      </c>
      <c r="F247" s="48">
        <v>463487</v>
      </c>
      <c r="G247" s="48">
        <v>508262</v>
      </c>
      <c r="H247" s="48">
        <v>370599</v>
      </c>
      <c r="I247" s="48">
        <v>237991</v>
      </c>
      <c r="J247" s="48">
        <v>503302</v>
      </c>
      <c r="K247" s="48">
        <v>390596</v>
      </c>
      <c r="L247" s="48">
        <v>160088</v>
      </c>
      <c r="M247" s="48">
        <v>570430</v>
      </c>
      <c r="N247" s="48">
        <v>415297</v>
      </c>
      <c r="O247" s="48">
        <v>432085</v>
      </c>
      <c r="P247" s="48">
        <f t="shared" si="59"/>
        <v>4525313</v>
      </c>
    </row>
    <row r="248" spans="1:16" s="16" customFormat="1" x14ac:dyDescent="0.2">
      <c r="A248" s="35" t="s">
        <v>420</v>
      </c>
      <c r="B248" s="46" t="s">
        <v>491</v>
      </c>
      <c r="C248" s="70" t="s">
        <v>492</v>
      </c>
      <c r="D248" s="48">
        <v>345594</v>
      </c>
      <c r="E248" s="48">
        <v>561215</v>
      </c>
      <c r="F248" s="48">
        <v>1204990</v>
      </c>
      <c r="G248" s="48">
        <v>851208</v>
      </c>
      <c r="H248" s="48">
        <v>825212</v>
      </c>
      <c r="I248" s="48">
        <v>928917</v>
      </c>
      <c r="J248" s="48">
        <v>724202</v>
      </c>
      <c r="K248" s="48">
        <v>658222</v>
      </c>
      <c r="L248" s="48">
        <v>531694</v>
      </c>
      <c r="M248" s="48">
        <v>1169078</v>
      </c>
      <c r="N248" s="48">
        <v>983847</v>
      </c>
      <c r="O248" s="48">
        <v>1397453</v>
      </c>
      <c r="P248" s="48">
        <f t="shared" si="59"/>
        <v>10181632</v>
      </c>
    </row>
    <row r="249" spans="1:16" s="16" customFormat="1" x14ac:dyDescent="0.2">
      <c r="A249" s="35" t="s">
        <v>420</v>
      </c>
      <c r="B249" s="46" t="s">
        <v>493</v>
      </c>
      <c r="C249" s="70" t="s">
        <v>494</v>
      </c>
      <c r="D249" s="48">
        <v>3882</v>
      </c>
      <c r="E249" s="48">
        <v>4318</v>
      </c>
      <c r="F249" s="48">
        <v>14859</v>
      </c>
      <c r="G249" s="48">
        <v>14191</v>
      </c>
      <c r="H249" s="48">
        <v>7953</v>
      </c>
      <c r="I249" s="48">
        <v>5354</v>
      </c>
      <c r="J249" s="48">
        <v>5361</v>
      </c>
      <c r="K249" s="48">
        <v>14584</v>
      </c>
      <c r="L249" s="48">
        <v>12855</v>
      </c>
      <c r="M249" s="48">
        <v>21458</v>
      </c>
      <c r="N249" s="48">
        <v>25089</v>
      </c>
      <c r="O249" s="48">
        <v>28715</v>
      </c>
      <c r="P249" s="48">
        <f t="shared" si="59"/>
        <v>158619</v>
      </c>
    </row>
    <row r="250" spans="1:16" s="16" customFormat="1" x14ac:dyDescent="0.2">
      <c r="A250" s="35" t="s">
        <v>420</v>
      </c>
      <c r="B250" s="46" t="s">
        <v>495</v>
      </c>
      <c r="C250" s="70" t="s">
        <v>496</v>
      </c>
      <c r="D250" s="48">
        <v>0</v>
      </c>
      <c r="E250" s="48">
        <v>0</v>
      </c>
      <c r="F250" s="48">
        <v>1611</v>
      </c>
      <c r="G250" s="48">
        <v>0</v>
      </c>
      <c r="H250" s="48">
        <v>1609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f t="shared" si="59"/>
        <v>3220</v>
      </c>
    </row>
    <row r="251" spans="1:16" s="16" customFormat="1" x14ac:dyDescent="0.2">
      <c r="A251" s="35" t="s">
        <v>420</v>
      </c>
      <c r="B251" s="46" t="s">
        <v>497</v>
      </c>
      <c r="C251" s="70" t="s">
        <v>498</v>
      </c>
      <c r="D251" s="48">
        <v>0</v>
      </c>
      <c r="E251" s="48">
        <v>0</v>
      </c>
      <c r="F251" s="48">
        <v>0</v>
      </c>
      <c r="G251" s="48">
        <v>878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f t="shared" si="59"/>
        <v>878</v>
      </c>
    </row>
    <row r="252" spans="1:16" s="16" customFormat="1" x14ac:dyDescent="0.2">
      <c r="A252" s="35" t="s">
        <v>420</v>
      </c>
      <c r="B252" s="46" t="s">
        <v>499</v>
      </c>
      <c r="C252" s="70" t="s">
        <v>500</v>
      </c>
      <c r="D252" s="48">
        <v>1362780</v>
      </c>
      <c r="E252" s="48">
        <v>623100</v>
      </c>
      <c r="F252" s="48">
        <v>8040</v>
      </c>
      <c r="G252" s="48">
        <v>78390</v>
      </c>
      <c r="H252" s="48">
        <v>76559</v>
      </c>
      <c r="I252" s="48">
        <v>409410</v>
      </c>
      <c r="J252" s="48">
        <v>19221</v>
      </c>
      <c r="K252" s="48">
        <v>12780</v>
      </c>
      <c r="L252" s="48">
        <v>251969</v>
      </c>
      <c r="M252" s="48">
        <v>22180</v>
      </c>
      <c r="N252" s="48">
        <v>178385</v>
      </c>
      <c r="O252" s="48">
        <v>4260</v>
      </c>
      <c r="P252" s="48">
        <f t="shared" si="59"/>
        <v>3047074</v>
      </c>
    </row>
    <row r="253" spans="1:16" s="16" customFormat="1" x14ac:dyDescent="0.2">
      <c r="A253" s="35" t="s">
        <v>420</v>
      </c>
      <c r="B253" s="46">
        <v>8402215</v>
      </c>
      <c r="C253" s="70" t="s">
        <v>501</v>
      </c>
      <c r="D253" s="48">
        <v>0</v>
      </c>
      <c r="E253" s="48">
        <v>3488</v>
      </c>
      <c r="F253" s="48">
        <v>2368</v>
      </c>
      <c r="G253" s="48">
        <v>0</v>
      </c>
      <c r="H253" s="48">
        <v>1400</v>
      </c>
      <c r="I253" s="48">
        <v>1119</v>
      </c>
      <c r="J253" s="48">
        <v>0</v>
      </c>
      <c r="K253" s="48">
        <v>2368</v>
      </c>
      <c r="L253" s="48">
        <v>0</v>
      </c>
      <c r="M253" s="48">
        <v>0</v>
      </c>
      <c r="N253" s="48">
        <v>2800</v>
      </c>
      <c r="O253" s="48">
        <v>0</v>
      </c>
      <c r="P253" s="48">
        <f t="shared" si="59"/>
        <v>13543</v>
      </c>
    </row>
    <row r="254" spans="1:16" s="16" customFormat="1" x14ac:dyDescent="0.2">
      <c r="A254" s="35" t="s">
        <v>420</v>
      </c>
      <c r="B254" s="46">
        <v>8402218</v>
      </c>
      <c r="C254" s="70" t="s">
        <v>502</v>
      </c>
      <c r="D254" s="48">
        <v>2640</v>
      </c>
      <c r="E254" s="48">
        <v>1560</v>
      </c>
      <c r="F254" s="48">
        <v>0</v>
      </c>
      <c r="G254" s="48">
        <v>1248</v>
      </c>
      <c r="H254" s="48">
        <v>2496</v>
      </c>
      <c r="I254" s="48">
        <v>2496</v>
      </c>
      <c r="J254" s="48">
        <v>0</v>
      </c>
      <c r="K254" s="48">
        <v>0</v>
      </c>
      <c r="L254" s="48">
        <v>0</v>
      </c>
      <c r="M254" s="48">
        <v>1120</v>
      </c>
      <c r="N254" s="48">
        <v>2648</v>
      </c>
      <c r="O254" s="48">
        <v>0</v>
      </c>
      <c r="P254" s="48">
        <f t="shared" si="59"/>
        <v>14208</v>
      </c>
    </row>
    <row r="255" spans="1:16" s="16" customFormat="1" x14ac:dyDescent="0.2">
      <c r="A255" s="35" t="s">
        <v>420</v>
      </c>
      <c r="B255" s="46">
        <v>8402219</v>
      </c>
      <c r="C255" s="70" t="s">
        <v>503</v>
      </c>
      <c r="D255" s="48">
        <v>2640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1120</v>
      </c>
      <c r="N255" s="48">
        <v>0</v>
      </c>
      <c r="O255" s="48">
        <v>0</v>
      </c>
      <c r="P255" s="48">
        <f t="shared" si="59"/>
        <v>3760</v>
      </c>
    </row>
    <row r="256" spans="1:16" s="18" customFormat="1" x14ac:dyDescent="0.2">
      <c r="A256" s="35"/>
      <c r="B256" s="46"/>
      <c r="C256" s="63" t="s">
        <v>504</v>
      </c>
      <c r="D256" s="27">
        <f>SUM(D257)</f>
        <v>171606</v>
      </c>
      <c r="E256" s="27">
        <f t="shared" ref="E256:O256" si="72">SUM(E257)</f>
        <v>255213</v>
      </c>
      <c r="F256" s="27">
        <f t="shared" si="72"/>
        <v>402469</v>
      </c>
      <c r="G256" s="27">
        <f t="shared" si="72"/>
        <v>259107</v>
      </c>
      <c r="H256" s="27">
        <f t="shared" si="72"/>
        <v>382763</v>
      </c>
      <c r="I256" s="27">
        <f t="shared" si="72"/>
        <v>327912</v>
      </c>
      <c r="J256" s="27">
        <f t="shared" si="72"/>
        <v>240399</v>
      </c>
      <c r="K256" s="27">
        <f t="shared" si="72"/>
        <v>261072</v>
      </c>
      <c r="L256" s="27">
        <f t="shared" si="72"/>
        <v>281637</v>
      </c>
      <c r="M256" s="27">
        <f t="shared" si="72"/>
        <v>514820</v>
      </c>
      <c r="N256" s="27">
        <f t="shared" si="72"/>
        <v>329133</v>
      </c>
      <c r="O256" s="27">
        <f t="shared" si="72"/>
        <v>353969</v>
      </c>
      <c r="P256" s="27">
        <f t="shared" si="59"/>
        <v>3780100</v>
      </c>
    </row>
    <row r="257" spans="1:544" s="16" customFormat="1" x14ac:dyDescent="0.2">
      <c r="A257" s="35" t="s">
        <v>18</v>
      </c>
      <c r="B257" s="46">
        <v>8402301</v>
      </c>
      <c r="C257" s="63" t="s">
        <v>505</v>
      </c>
      <c r="D257" s="48">
        <v>171606</v>
      </c>
      <c r="E257" s="48">
        <v>255213</v>
      </c>
      <c r="F257" s="48">
        <v>402469</v>
      </c>
      <c r="G257" s="48">
        <v>259107</v>
      </c>
      <c r="H257" s="48">
        <v>382763</v>
      </c>
      <c r="I257" s="48">
        <v>327912</v>
      </c>
      <c r="J257" s="48">
        <v>240399</v>
      </c>
      <c r="K257" s="48">
        <v>261072</v>
      </c>
      <c r="L257" s="48">
        <v>281637</v>
      </c>
      <c r="M257" s="48">
        <v>514820</v>
      </c>
      <c r="N257" s="48">
        <v>329133</v>
      </c>
      <c r="O257" s="48">
        <v>353969</v>
      </c>
      <c r="P257" s="48">
        <f t="shared" si="59"/>
        <v>3780100</v>
      </c>
    </row>
    <row r="258" spans="1:544" s="16" customFormat="1" x14ac:dyDescent="0.2">
      <c r="A258" s="35"/>
      <c r="B258" s="46"/>
      <c r="C258" s="63" t="s">
        <v>506</v>
      </c>
      <c r="D258" s="27">
        <f t="shared" ref="D258:O258" si="73">D259</f>
        <v>238</v>
      </c>
      <c r="E258" s="27">
        <f t="shared" si="73"/>
        <v>5193</v>
      </c>
      <c r="F258" s="27">
        <f t="shared" si="73"/>
        <v>5819</v>
      </c>
      <c r="G258" s="27">
        <f t="shared" si="73"/>
        <v>6821</v>
      </c>
      <c r="H258" s="27">
        <f t="shared" si="73"/>
        <v>1470</v>
      </c>
      <c r="I258" s="27">
        <f t="shared" si="73"/>
        <v>26482</v>
      </c>
      <c r="J258" s="27">
        <f t="shared" si="73"/>
        <v>2352</v>
      </c>
      <c r="K258" s="27">
        <f t="shared" si="73"/>
        <v>1176</v>
      </c>
      <c r="L258" s="27">
        <f t="shared" si="73"/>
        <v>5348</v>
      </c>
      <c r="M258" s="27">
        <f t="shared" si="73"/>
        <v>31636</v>
      </c>
      <c r="N258" s="27">
        <f t="shared" si="73"/>
        <v>3136</v>
      </c>
      <c r="O258" s="27">
        <f t="shared" si="73"/>
        <v>121044</v>
      </c>
      <c r="P258" s="27">
        <f t="shared" si="59"/>
        <v>210715</v>
      </c>
    </row>
    <row r="259" spans="1:544" s="16" customFormat="1" x14ac:dyDescent="0.2">
      <c r="A259" s="35" t="s">
        <v>18</v>
      </c>
      <c r="B259" s="46">
        <v>8402401</v>
      </c>
      <c r="C259" s="63" t="s">
        <v>507</v>
      </c>
      <c r="D259" s="48">
        <v>238</v>
      </c>
      <c r="E259" s="48">
        <v>5193</v>
      </c>
      <c r="F259" s="48">
        <v>5819</v>
      </c>
      <c r="G259" s="48">
        <v>6821</v>
      </c>
      <c r="H259" s="48">
        <v>1470</v>
      </c>
      <c r="I259" s="48">
        <v>26482</v>
      </c>
      <c r="J259" s="48">
        <v>2352</v>
      </c>
      <c r="K259" s="48">
        <v>1176</v>
      </c>
      <c r="L259" s="48">
        <v>5348</v>
      </c>
      <c r="M259" s="48">
        <v>31636</v>
      </c>
      <c r="N259" s="48">
        <v>3136</v>
      </c>
      <c r="O259" s="48">
        <v>121044</v>
      </c>
      <c r="P259" s="48">
        <f t="shared" si="59"/>
        <v>210715</v>
      </c>
    </row>
    <row r="260" spans="1:544" s="16" customFormat="1" ht="12.75" x14ac:dyDescent="0.2">
      <c r="A260" s="35"/>
      <c r="B260" s="46"/>
      <c r="C260" s="69" t="s">
        <v>527</v>
      </c>
      <c r="D260" s="58">
        <f t="shared" ref="D260:K260" si="74">SUM(D261:D262)</f>
        <v>130846489</v>
      </c>
      <c r="E260" s="58">
        <f t="shared" si="74"/>
        <v>132833620</v>
      </c>
      <c r="F260" s="58">
        <f t="shared" si="74"/>
        <v>138953399</v>
      </c>
      <c r="G260" s="58">
        <f t="shared" si="74"/>
        <v>139095024</v>
      </c>
      <c r="H260" s="58">
        <f t="shared" si="74"/>
        <v>138782003</v>
      </c>
      <c r="I260" s="58">
        <f t="shared" si="74"/>
        <v>139116897</v>
      </c>
      <c r="J260" s="58">
        <f t="shared" si="74"/>
        <v>150662866</v>
      </c>
      <c r="K260" s="58">
        <f t="shared" si="74"/>
        <v>130641773</v>
      </c>
      <c r="L260" s="58">
        <f>SUM(L261:L262)</f>
        <v>123473970</v>
      </c>
      <c r="M260" s="58">
        <f>SUM(M261:M262)</f>
        <v>124411775</v>
      </c>
      <c r="N260" s="58">
        <f t="shared" ref="N260:O260" si="75">SUM(N261:N262)</f>
        <v>128192307</v>
      </c>
      <c r="O260" s="58">
        <f t="shared" si="75"/>
        <v>124952395</v>
      </c>
      <c r="P260" s="58">
        <f t="shared" si="59"/>
        <v>1601962518</v>
      </c>
    </row>
    <row r="261" spans="1:544" s="19" customFormat="1" ht="24" x14ac:dyDescent="0.25">
      <c r="A261" s="37" t="s">
        <v>508</v>
      </c>
      <c r="B261" s="53" t="s">
        <v>509</v>
      </c>
      <c r="C261" s="72" t="s">
        <v>510</v>
      </c>
      <c r="D261" s="52">
        <v>130846489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f t="shared" si="59"/>
        <v>130846489</v>
      </c>
    </row>
    <row r="262" spans="1:544" s="19" customFormat="1" ht="24" x14ac:dyDescent="0.25">
      <c r="A262" s="37" t="s">
        <v>511</v>
      </c>
      <c r="B262" s="53" t="s">
        <v>509</v>
      </c>
      <c r="C262" s="72" t="s">
        <v>512</v>
      </c>
      <c r="D262" s="52"/>
      <c r="E262" s="52">
        <v>132833620</v>
      </c>
      <c r="F262" s="52">
        <v>138953399</v>
      </c>
      <c r="G262" s="52">
        <v>139095024</v>
      </c>
      <c r="H262" s="52">
        <v>138782003</v>
      </c>
      <c r="I262" s="52">
        <v>139116897</v>
      </c>
      <c r="J262" s="52">
        <v>150662866</v>
      </c>
      <c r="K262" s="52">
        <v>130641773</v>
      </c>
      <c r="L262" s="52">
        <v>123473970</v>
      </c>
      <c r="M262" s="52">
        <v>124411775</v>
      </c>
      <c r="N262" s="52">
        <v>128192307</v>
      </c>
      <c r="O262" s="52">
        <v>124952395</v>
      </c>
      <c r="P262" s="52">
        <f>SUM(D262:O262)</f>
        <v>1471116029</v>
      </c>
    </row>
    <row r="263" spans="1:544" s="16" customFormat="1" ht="12.75" x14ac:dyDescent="0.2">
      <c r="A263" s="35"/>
      <c r="B263" s="46"/>
      <c r="C263" s="69" t="s">
        <v>513</v>
      </c>
      <c r="D263" s="58">
        <f>D264</f>
        <v>0</v>
      </c>
      <c r="E263" s="58">
        <f t="shared" ref="E263:N263" si="76">E264</f>
        <v>0</v>
      </c>
      <c r="F263" s="58">
        <f t="shared" si="76"/>
        <v>0</v>
      </c>
      <c r="G263" s="58">
        <f t="shared" si="76"/>
        <v>0</v>
      </c>
      <c r="H263" s="58">
        <f t="shared" si="76"/>
        <v>0</v>
      </c>
      <c r="I263" s="58">
        <f t="shared" si="76"/>
        <v>0</v>
      </c>
      <c r="J263" s="58">
        <f t="shared" si="76"/>
        <v>0</v>
      </c>
      <c r="K263" s="58">
        <f t="shared" si="76"/>
        <v>0</v>
      </c>
      <c r="L263" s="58">
        <f t="shared" si="76"/>
        <v>0</v>
      </c>
      <c r="M263" s="58">
        <f t="shared" si="76"/>
        <v>0</v>
      </c>
      <c r="N263" s="58">
        <f t="shared" si="76"/>
        <v>0</v>
      </c>
      <c r="O263" s="58">
        <f>O264</f>
        <v>1300000000</v>
      </c>
      <c r="P263" s="58">
        <f t="shared" ref="P263:P267" si="77">SUM(D263:O263)</f>
        <v>1300000000</v>
      </c>
    </row>
    <row r="264" spans="1:544" s="16" customFormat="1" x14ac:dyDescent="0.2">
      <c r="A264" s="35"/>
      <c r="B264" s="46"/>
      <c r="C264" s="63" t="s">
        <v>514</v>
      </c>
      <c r="D264" s="48">
        <f>SUM(D265:D267)</f>
        <v>0</v>
      </c>
      <c r="E264" s="48">
        <f t="shared" ref="E264:O264" si="78">SUM(E265:E267)</f>
        <v>0</v>
      </c>
      <c r="F264" s="48">
        <f t="shared" si="78"/>
        <v>0</v>
      </c>
      <c r="G264" s="48">
        <f t="shared" si="78"/>
        <v>0</v>
      </c>
      <c r="H264" s="48">
        <f t="shared" si="78"/>
        <v>0</v>
      </c>
      <c r="I264" s="48">
        <f t="shared" si="78"/>
        <v>0</v>
      </c>
      <c r="J264" s="48">
        <f t="shared" si="78"/>
        <v>0</v>
      </c>
      <c r="K264" s="48">
        <f t="shared" si="78"/>
        <v>0</v>
      </c>
      <c r="L264" s="48">
        <f t="shared" si="78"/>
        <v>0</v>
      </c>
      <c r="M264" s="48">
        <f t="shared" si="78"/>
        <v>0</v>
      </c>
      <c r="N264" s="48">
        <f t="shared" si="78"/>
        <v>0</v>
      </c>
      <c r="O264" s="48">
        <f t="shared" si="78"/>
        <v>1300000000</v>
      </c>
      <c r="P264" s="48">
        <f t="shared" si="77"/>
        <v>1300000000</v>
      </c>
    </row>
    <row r="265" spans="1:544" s="16" customFormat="1" x14ac:dyDescent="0.2">
      <c r="A265" s="35" t="s">
        <v>515</v>
      </c>
      <c r="B265" s="73" t="s">
        <v>516</v>
      </c>
      <c r="C265" s="63" t="s">
        <v>517</v>
      </c>
      <c r="D265" s="48">
        <v>0</v>
      </c>
      <c r="E265" s="48">
        <v>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300000000</v>
      </c>
      <c r="P265" s="48">
        <f t="shared" si="77"/>
        <v>300000000</v>
      </c>
    </row>
    <row r="266" spans="1:544" s="16" customFormat="1" x14ac:dyDescent="0.2">
      <c r="A266" s="35" t="s">
        <v>518</v>
      </c>
      <c r="B266" s="46" t="s">
        <v>519</v>
      </c>
      <c r="C266" s="63" t="s">
        <v>520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500000000</v>
      </c>
      <c r="P266" s="48">
        <f t="shared" si="77"/>
        <v>500000000</v>
      </c>
    </row>
    <row r="267" spans="1:544" s="16" customFormat="1" x14ac:dyDescent="0.2">
      <c r="A267" s="35" t="s">
        <v>521</v>
      </c>
      <c r="B267" s="46" t="s">
        <v>522</v>
      </c>
      <c r="C267" s="63" t="s">
        <v>523</v>
      </c>
      <c r="D267" s="48">
        <v>0</v>
      </c>
      <c r="E267" s="48">
        <v>0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500000000</v>
      </c>
      <c r="P267" s="48">
        <f t="shared" si="77"/>
        <v>500000000</v>
      </c>
    </row>
    <row r="268" spans="1:544" s="17" customFormat="1" ht="18" customHeight="1" x14ac:dyDescent="0.2">
      <c r="A268" s="35"/>
      <c r="B268" s="46"/>
      <c r="C268" s="74" t="s">
        <v>524</v>
      </c>
      <c r="D268" s="42">
        <f t="shared" ref="D268:P268" si="79">D3+D21+D43+D49+D65+D263</f>
        <v>7334546609.2200003</v>
      </c>
      <c r="E268" s="42">
        <f t="shared" si="79"/>
        <v>6607475247.0500002</v>
      </c>
      <c r="F268" s="42">
        <f t="shared" si="79"/>
        <v>5896394463.96</v>
      </c>
      <c r="G268" s="42">
        <f t="shared" si="79"/>
        <v>6246824608</v>
      </c>
      <c r="H268" s="42">
        <f t="shared" si="79"/>
        <v>6205359180</v>
      </c>
      <c r="I268" s="42">
        <f t="shared" si="79"/>
        <v>6381770256.5</v>
      </c>
      <c r="J268" s="42">
        <f t="shared" si="79"/>
        <v>6765053635</v>
      </c>
      <c r="K268" s="42">
        <f t="shared" si="79"/>
        <v>6598856592</v>
      </c>
      <c r="L268" s="42">
        <f t="shared" si="79"/>
        <v>5797439829</v>
      </c>
      <c r="M268" s="42">
        <f t="shared" si="79"/>
        <v>5602940915</v>
      </c>
      <c r="N268" s="42">
        <f t="shared" si="79"/>
        <v>6853403855.1499996</v>
      </c>
      <c r="O268" s="42">
        <f t="shared" si="79"/>
        <v>9596824304.9099998</v>
      </c>
      <c r="P268" s="42">
        <f t="shared" si="79"/>
        <v>79886889495.789993</v>
      </c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  <c r="BK268" s="16"/>
      <c r="BL268" s="16"/>
      <c r="BM268" s="16"/>
      <c r="BN268" s="16"/>
      <c r="BO268" s="16"/>
      <c r="BP268" s="16"/>
      <c r="BQ268" s="16"/>
      <c r="BR268" s="16"/>
      <c r="BS268" s="16"/>
      <c r="BT268" s="16"/>
      <c r="BU268" s="16"/>
      <c r="BV268" s="16"/>
      <c r="BW268" s="16"/>
      <c r="BX268" s="16"/>
      <c r="BY268" s="16"/>
      <c r="BZ268" s="16"/>
      <c r="CA268" s="16"/>
      <c r="CB268" s="16"/>
      <c r="CC268" s="16"/>
      <c r="CD268" s="16"/>
      <c r="CE268" s="16"/>
      <c r="CF268" s="16"/>
      <c r="CG268" s="16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16"/>
      <c r="CU268" s="16"/>
      <c r="CV268" s="16"/>
      <c r="CW268" s="16"/>
      <c r="CX268" s="16"/>
      <c r="CY268" s="16"/>
      <c r="CZ268" s="16"/>
      <c r="DA268" s="16"/>
      <c r="DB268" s="16"/>
      <c r="DC268" s="16"/>
      <c r="DD268" s="16"/>
      <c r="DE268" s="16"/>
      <c r="DF268" s="16"/>
      <c r="DG268" s="16"/>
      <c r="DH268" s="16"/>
      <c r="DI268" s="16"/>
      <c r="DJ268" s="16"/>
      <c r="DK268" s="16"/>
      <c r="DL268" s="16"/>
      <c r="DM268" s="16"/>
      <c r="DN268" s="16"/>
      <c r="DO268" s="16"/>
      <c r="DP268" s="16"/>
      <c r="DQ268" s="16"/>
      <c r="DR268" s="16"/>
      <c r="DS268" s="16"/>
      <c r="DT268" s="16"/>
      <c r="DU268" s="16"/>
      <c r="DV268" s="16"/>
      <c r="DW268" s="16"/>
      <c r="DX268" s="16"/>
      <c r="DY268" s="16"/>
      <c r="DZ268" s="16"/>
      <c r="EA268" s="16"/>
      <c r="EB268" s="16"/>
      <c r="EC268" s="16"/>
      <c r="ED268" s="16"/>
      <c r="EE268" s="16"/>
      <c r="EF268" s="16"/>
      <c r="EG268" s="16"/>
      <c r="EH268" s="16"/>
      <c r="EI268" s="16"/>
      <c r="EJ268" s="16"/>
      <c r="EK268" s="16"/>
      <c r="EL268" s="16"/>
      <c r="EM268" s="16"/>
      <c r="EN268" s="16"/>
      <c r="EO268" s="16"/>
      <c r="EP268" s="16"/>
      <c r="EQ268" s="16"/>
      <c r="ER268" s="16"/>
      <c r="ES268" s="16"/>
      <c r="ET268" s="16"/>
      <c r="EU268" s="16"/>
      <c r="EV268" s="16"/>
      <c r="EW268" s="16"/>
      <c r="EX268" s="16"/>
      <c r="EY268" s="16"/>
      <c r="EZ268" s="16"/>
      <c r="FA268" s="16"/>
      <c r="FB268" s="16"/>
      <c r="FC268" s="16"/>
      <c r="FD268" s="16"/>
      <c r="FE268" s="16"/>
      <c r="FF268" s="16"/>
      <c r="FG268" s="16"/>
      <c r="FH268" s="16"/>
      <c r="FI268" s="16"/>
      <c r="FJ268" s="16"/>
      <c r="FK268" s="16"/>
      <c r="FL268" s="16"/>
      <c r="FM268" s="16"/>
      <c r="FN268" s="16"/>
      <c r="FO268" s="16"/>
      <c r="FP268" s="16"/>
      <c r="FQ268" s="16"/>
      <c r="FR268" s="16"/>
      <c r="FS268" s="16"/>
      <c r="FT268" s="16"/>
      <c r="FU268" s="16"/>
      <c r="FV268" s="16"/>
      <c r="FW268" s="16"/>
      <c r="FX268" s="16"/>
      <c r="FY268" s="16"/>
      <c r="FZ268" s="16"/>
      <c r="GA268" s="16"/>
      <c r="GB268" s="16"/>
      <c r="GC268" s="16"/>
      <c r="GD268" s="16"/>
      <c r="GE268" s="16"/>
      <c r="GF268" s="16"/>
      <c r="GG268" s="16"/>
      <c r="GH268" s="16"/>
      <c r="GI268" s="16"/>
      <c r="GJ268" s="16"/>
      <c r="GK268" s="16"/>
      <c r="GL268" s="16"/>
      <c r="GM268" s="16"/>
      <c r="GN268" s="16"/>
      <c r="GO268" s="16"/>
      <c r="GP268" s="16"/>
      <c r="GQ268" s="16"/>
      <c r="GR268" s="16"/>
      <c r="GS268" s="16"/>
      <c r="GT268" s="16"/>
      <c r="GU268" s="16"/>
      <c r="GV268" s="16"/>
      <c r="GW268" s="16"/>
      <c r="GX268" s="16"/>
      <c r="GY268" s="16"/>
      <c r="GZ268" s="16"/>
      <c r="HA268" s="16"/>
      <c r="HB268" s="16"/>
      <c r="HC268" s="16"/>
      <c r="HD268" s="16"/>
      <c r="HE268" s="16"/>
      <c r="HF268" s="16"/>
      <c r="HG268" s="16"/>
      <c r="HH268" s="16"/>
      <c r="HI268" s="16"/>
      <c r="HJ268" s="16"/>
      <c r="HK268" s="16"/>
      <c r="HL268" s="16"/>
      <c r="HM268" s="16"/>
      <c r="HN268" s="16"/>
      <c r="HO268" s="16"/>
      <c r="HP268" s="16"/>
      <c r="HQ268" s="16"/>
      <c r="HR268" s="16"/>
      <c r="HS268" s="16"/>
      <c r="HT268" s="16"/>
      <c r="HU268" s="16"/>
      <c r="HV268" s="16"/>
      <c r="HW268" s="16"/>
      <c r="HX268" s="16"/>
      <c r="HY268" s="16"/>
      <c r="HZ268" s="16"/>
      <c r="IA268" s="16"/>
      <c r="IB268" s="16"/>
      <c r="IC268" s="16"/>
      <c r="ID268" s="16"/>
      <c r="IE268" s="16"/>
      <c r="IF268" s="16"/>
      <c r="IG268" s="16"/>
      <c r="IH268" s="16"/>
      <c r="II268" s="16"/>
      <c r="IJ268" s="16"/>
      <c r="IK268" s="16"/>
      <c r="IL268" s="16"/>
      <c r="IM268" s="16"/>
      <c r="IN268" s="16"/>
      <c r="IO268" s="16"/>
      <c r="IP268" s="16"/>
      <c r="IQ268" s="16"/>
      <c r="IR268" s="16"/>
      <c r="IS268" s="16"/>
      <c r="IT268" s="16"/>
      <c r="IU268" s="16"/>
      <c r="IV268" s="16"/>
      <c r="IW268" s="16"/>
      <c r="IX268" s="16"/>
      <c r="IY268" s="16"/>
      <c r="IZ268" s="16"/>
      <c r="JA268" s="16"/>
      <c r="JB268" s="16"/>
      <c r="JC268" s="16"/>
      <c r="JD268" s="16"/>
      <c r="JE268" s="16"/>
      <c r="JF268" s="16"/>
      <c r="JG268" s="16"/>
      <c r="JH268" s="16"/>
      <c r="JI268" s="16"/>
      <c r="JJ268" s="16"/>
      <c r="JK268" s="16"/>
      <c r="JL268" s="16"/>
      <c r="JM268" s="16"/>
      <c r="JN268" s="16"/>
      <c r="JO268" s="16"/>
      <c r="JP268" s="16"/>
      <c r="JQ268" s="16"/>
      <c r="JR268" s="16"/>
      <c r="JS268" s="16"/>
      <c r="JT268" s="16"/>
      <c r="JU268" s="16"/>
      <c r="JV268" s="16"/>
      <c r="JW268" s="16"/>
      <c r="JX268" s="16"/>
      <c r="JY268" s="16"/>
      <c r="JZ268" s="16"/>
      <c r="KA268" s="16"/>
      <c r="KB268" s="16"/>
      <c r="KC268" s="16"/>
      <c r="KD268" s="16"/>
      <c r="KE268" s="16"/>
      <c r="KF268" s="16"/>
      <c r="KG268" s="16"/>
      <c r="KH268" s="16"/>
      <c r="KI268" s="16"/>
      <c r="KJ268" s="16"/>
      <c r="KK268" s="16"/>
      <c r="KL268" s="16"/>
      <c r="KM268" s="16"/>
      <c r="KN268" s="16"/>
      <c r="KO268" s="16"/>
      <c r="KP268" s="16"/>
      <c r="KQ268" s="16"/>
      <c r="KR268" s="16"/>
      <c r="KS268" s="16"/>
      <c r="KT268" s="16"/>
      <c r="KU268" s="16"/>
      <c r="KV268" s="16"/>
      <c r="KW268" s="16"/>
      <c r="KX268" s="16"/>
      <c r="KY268" s="16"/>
      <c r="KZ268" s="16"/>
      <c r="LA268" s="16"/>
      <c r="LB268" s="16"/>
      <c r="LC268" s="16"/>
      <c r="LD268" s="16"/>
      <c r="LE268" s="16"/>
      <c r="LF268" s="16"/>
      <c r="LG268" s="16"/>
      <c r="LH268" s="16"/>
      <c r="LI268" s="16"/>
      <c r="LJ268" s="16"/>
      <c r="LK268" s="16"/>
      <c r="LL268" s="16"/>
      <c r="LM268" s="16"/>
      <c r="LN268" s="16"/>
      <c r="LO268" s="16"/>
      <c r="LP268" s="16"/>
      <c r="LQ268" s="16"/>
      <c r="LR268" s="16"/>
      <c r="LS268" s="16"/>
      <c r="LT268" s="16"/>
      <c r="LU268" s="16"/>
      <c r="LV268" s="16"/>
      <c r="LW268" s="16"/>
      <c r="LX268" s="16"/>
      <c r="LY268" s="16"/>
      <c r="LZ268" s="16"/>
      <c r="MA268" s="16"/>
      <c r="MB268" s="16"/>
      <c r="MC268" s="16"/>
      <c r="MD268" s="16"/>
      <c r="ME268" s="16"/>
      <c r="MF268" s="16"/>
      <c r="MG268" s="16"/>
      <c r="MH268" s="16"/>
      <c r="MI268" s="16"/>
      <c r="MJ268" s="16"/>
      <c r="MK268" s="16"/>
      <c r="ML268" s="16"/>
      <c r="MM268" s="16"/>
      <c r="MN268" s="16"/>
      <c r="MO268" s="16"/>
      <c r="MP268" s="16"/>
      <c r="MQ268" s="16"/>
      <c r="MR268" s="16"/>
      <c r="MS268" s="16"/>
      <c r="MT268" s="16"/>
      <c r="MU268" s="16"/>
      <c r="MV268" s="16"/>
      <c r="MW268" s="16"/>
      <c r="MX268" s="16"/>
      <c r="MY268" s="16"/>
      <c r="MZ268" s="16"/>
      <c r="NA268" s="16"/>
      <c r="NB268" s="16"/>
      <c r="NC268" s="16"/>
      <c r="ND268" s="16"/>
      <c r="NE268" s="16"/>
      <c r="NF268" s="16"/>
      <c r="NG268" s="16"/>
      <c r="NH268" s="16"/>
      <c r="NI268" s="16"/>
      <c r="NJ268" s="16"/>
      <c r="NK268" s="16"/>
      <c r="NL268" s="16"/>
      <c r="NM268" s="16"/>
      <c r="NN268" s="16"/>
      <c r="NO268" s="16"/>
      <c r="NP268" s="16"/>
      <c r="NQ268" s="16"/>
      <c r="NR268" s="16"/>
      <c r="NS268" s="16"/>
      <c r="NT268" s="16"/>
      <c r="NU268" s="16"/>
      <c r="NV268" s="16"/>
      <c r="NW268" s="16"/>
      <c r="NX268" s="16"/>
      <c r="NY268" s="16"/>
      <c r="NZ268" s="16"/>
      <c r="OA268" s="16"/>
      <c r="OB268" s="16"/>
      <c r="OC268" s="16"/>
      <c r="OD268" s="16"/>
      <c r="OE268" s="16"/>
      <c r="OF268" s="16"/>
      <c r="OG268" s="16"/>
      <c r="OH268" s="16"/>
      <c r="OI268" s="16"/>
      <c r="OJ268" s="16"/>
      <c r="OK268" s="16"/>
      <c r="OL268" s="16"/>
      <c r="OM268" s="16"/>
      <c r="ON268" s="16"/>
      <c r="OO268" s="16"/>
      <c r="OP268" s="16"/>
      <c r="OQ268" s="16"/>
      <c r="OR268" s="16"/>
      <c r="OS268" s="16"/>
      <c r="OT268" s="16"/>
      <c r="OU268" s="16"/>
      <c r="OV268" s="16"/>
      <c r="OW268" s="16"/>
      <c r="OX268" s="16"/>
      <c r="OY268" s="16"/>
      <c r="OZ268" s="16"/>
      <c r="PA268" s="16"/>
      <c r="PB268" s="16"/>
      <c r="PC268" s="16"/>
      <c r="PD268" s="16"/>
      <c r="PE268" s="16"/>
      <c r="PF268" s="16"/>
      <c r="PG268" s="16"/>
      <c r="PH268" s="16"/>
      <c r="PI268" s="16"/>
      <c r="PJ268" s="16"/>
      <c r="PK268" s="16"/>
      <c r="PL268" s="16"/>
      <c r="PM268" s="16"/>
      <c r="PN268" s="16"/>
      <c r="PO268" s="16"/>
      <c r="PP268" s="16"/>
      <c r="PQ268" s="16"/>
      <c r="PR268" s="16"/>
      <c r="PS268" s="16"/>
      <c r="PT268" s="16"/>
      <c r="PU268" s="16"/>
      <c r="PV268" s="16"/>
      <c r="PW268" s="16"/>
      <c r="PX268" s="16"/>
      <c r="PY268" s="16"/>
      <c r="PZ268" s="16"/>
      <c r="QA268" s="16"/>
      <c r="QB268" s="16"/>
      <c r="QC268" s="16"/>
      <c r="QD268" s="16"/>
      <c r="QE268" s="16"/>
      <c r="QF268" s="16"/>
      <c r="QG268" s="16"/>
      <c r="QH268" s="16"/>
      <c r="QI268" s="16"/>
      <c r="QJ268" s="16"/>
      <c r="QK268" s="16"/>
      <c r="QL268" s="16"/>
      <c r="QM268" s="16"/>
      <c r="QN268" s="16"/>
      <c r="QO268" s="16"/>
      <c r="QP268" s="16"/>
      <c r="QQ268" s="16"/>
      <c r="QR268" s="16"/>
      <c r="QS268" s="16"/>
      <c r="QT268" s="16"/>
      <c r="QU268" s="16"/>
      <c r="QV268" s="16"/>
      <c r="QW268" s="16"/>
      <c r="QX268" s="16"/>
      <c r="QY268" s="16"/>
      <c r="QZ268" s="16"/>
      <c r="RA268" s="16"/>
      <c r="RB268" s="16"/>
      <c r="RC268" s="16"/>
      <c r="RD268" s="16"/>
      <c r="RE268" s="16"/>
      <c r="RF268" s="16"/>
      <c r="RG268" s="16"/>
      <c r="RH268" s="16"/>
      <c r="RI268" s="16"/>
      <c r="RJ268" s="16"/>
      <c r="RK268" s="16"/>
      <c r="RL268" s="16"/>
      <c r="RM268" s="16"/>
      <c r="RN268" s="16"/>
      <c r="RO268" s="16"/>
      <c r="RP268" s="16"/>
      <c r="RQ268" s="16"/>
      <c r="RR268" s="16"/>
      <c r="RS268" s="16"/>
      <c r="RT268" s="16"/>
      <c r="RU268" s="16"/>
      <c r="RV268" s="16"/>
      <c r="RW268" s="16"/>
      <c r="RX268" s="16"/>
      <c r="RY268" s="16"/>
      <c r="RZ268" s="16"/>
      <c r="SA268" s="16"/>
      <c r="SB268" s="16"/>
      <c r="SC268" s="16"/>
      <c r="SD268" s="16"/>
      <c r="SE268" s="16"/>
      <c r="SF268" s="16"/>
      <c r="SG268" s="16"/>
      <c r="SH268" s="16"/>
      <c r="SI268" s="16"/>
      <c r="SJ268" s="16"/>
      <c r="SK268" s="16"/>
      <c r="SL268" s="16"/>
      <c r="SM268" s="16"/>
      <c r="SN268" s="16"/>
      <c r="SO268" s="16"/>
      <c r="SP268" s="16"/>
      <c r="SQ268" s="16"/>
      <c r="SR268" s="16"/>
      <c r="SS268" s="16"/>
      <c r="ST268" s="16"/>
      <c r="SU268" s="16"/>
      <c r="SV268" s="16"/>
      <c r="SW268" s="16"/>
      <c r="SX268" s="16"/>
      <c r="SY268" s="16"/>
      <c r="SZ268" s="16"/>
      <c r="TA268" s="16"/>
      <c r="TB268" s="16"/>
      <c r="TC268" s="16"/>
      <c r="TD268" s="16"/>
      <c r="TE268" s="16"/>
      <c r="TF268" s="16"/>
      <c r="TG268" s="16"/>
      <c r="TH268" s="16"/>
      <c r="TI268" s="16"/>
      <c r="TJ268" s="16"/>
      <c r="TK268" s="16"/>
      <c r="TL268" s="16"/>
      <c r="TM268" s="16"/>
      <c r="TN268" s="16"/>
      <c r="TO268" s="16"/>
      <c r="TP268" s="16"/>
      <c r="TQ268" s="16"/>
      <c r="TR268" s="16"/>
      <c r="TS268" s="16"/>
      <c r="TT268" s="16"/>
      <c r="TU268" s="16"/>
      <c r="TV268" s="16"/>
      <c r="TW268" s="16"/>
      <c r="TX268" s="16"/>
    </row>
    <row r="269" spans="1:544" s="17" customFormat="1" ht="7.5" customHeight="1" x14ac:dyDescent="0.25">
      <c r="A269" s="28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  <c r="EO269" s="16"/>
      <c r="EP269" s="16"/>
      <c r="EQ269" s="16"/>
      <c r="ER269" s="16"/>
      <c r="ES269" s="16"/>
      <c r="ET269" s="16"/>
      <c r="EU269" s="16"/>
      <c r="EV269" s="16"/>
      <c r="EW269" s="16"/>
      <c r="EX269" s="16"/>
      <c r="EY269" s="16"/>
      <c r="EZ269" s="16"/>
      <c r="FA269" s="16"/>
      <c r="FB269" s="16"/>
      <c r="FC269" s="16"/>
      <c r="FD269" s="16"/>
      <c r="FE269" s="16"/>
      <c r="FF269" s="16"/>
      <c r="FG269" s="16"/>
      <c r="FH269" s="16"/>
      <c r="FI269" s="16"/>
      <c r="FJ269" s="16"/>
      <c r="FK269" s="16"/>
      <c r="FL269" s="16"/>
      <c r="FM269" s="16"/>
      <c r="FN269" s="16"/>
      <c r="FO269" s="16"/>
      <c r="FP269" s="16"/>
      <c r="FQ269" s="16"/>
      <c r="FR269" s="16"/>
      <c r="FS269" s="16"/>
      <c r="FT269" s="16"/>
      <c r="FU269" s="16"/>
      <c r="FV269" s="16"/>
      <c r="FW269" s="16"/>
      <c r="FX269" s="16"/>
      <c r="FY269" s="16"/>
      <c r="FZ269" s="16"/>
      <c r="GA269" s="16"/>
      <c r="GB269" s="16"/>
      <c r="GC269" s="16"/>
      <c r="GD269" s="16"/>
      <c r="GE269" s="16"/>
      <c r="GF269" s="16"/>
      <c r="GG269" s="16"/>
      <c r="GH269" s="16"/>
      <c r="GI269" s="16"/>
      <c r="GJ269" s="16"/>
      <c r="GK269" s="16"/>
      <c r="GL269" s="16"/>
      <c r="GM269" s="16"/>
      <c r="GN269" s="16"/>
      <c r="GO269" s="16"/>
      <c r="GP269" s="16"/>
      <c r="GQ269" s="16"/>
      <c r="GR269" s="16"/>
      <c r="GS269" s="16"/>
      <c r="GT269" s="16"/>
      <c r="GU269" s="16"/>
      <c r="GV269" s="16"/>
      <c r="GW269" s="16"/>
      <c r="GX269" s="16"/>
      <c r="GY269" s="16"/>
      <c r="GZ269" s="16"/>
      <c r="HA269" s="16"/>
      <c r="HB269" s="16"/>
      <c r="HC269" s="16"/>
      <c r="HD269" s="16"/>
      <c r="HE269" s="16"/>
      <c r="HF269" s="16"/>
      <c r="HG269" s="16"/>
      <c r="HH269" s="16"/>
      <c r="HI269" s="16"/>
      <c r="HJ269" s="16"/>
      <c r="HK269" s="16"/>
      <c r="HL269" s="16"/>
      <c r="HM269" s="16"/>
      <c r="HN269" s="16"/>
      <c r="HO269" s="16"/>
      <c r="HP269" s="16"/>
      <c r="HQ269" s="16"/>
      <c r="HR269" s="16"/>
      <c r="HS269" s="16"/>
      <c r="HT269" s="16"/>
      <c r="HU269" s="16"/>
      <c r="HV269" s="16"/>
      <c r="HW269" s="16"/>
      <c r="HX269" s="16"/>
      <c r="HY269" s="16"/>
      <c r="HZ269" s="16"/>
      <c r="IA269" s="16"/>
      <c r="IB269" s="16"/>
      <c r="IC269" s="16"/>
      <c r="ID269" s="16"/>
      <c r="IE269" s="16"/>
      <c r="IF269" s="16"/>
      <c r="IG269" s="16"/>
      <c r="IH269" s="16"/>
      <c r="II269" s="16"/>
      <c r="IJ269" s="16"/>
      <c r="IK269" s="16"/>
      <c r="IL269" s="16"/>
      <c r="IM269" s="16"/>
      <c r="IN269" s="16"/>
      <c r="IO269" s="16"/>
      <c r="IP269" s="16"/>
      <c r="IQ269" s="16"/>
      <c r="IR269" s="16"/>
      <c r="IS269" s="16"/>
      <c r="IT269" s="16"/>
      <c r="IU269" s="16"/>
      <c r="IV269" s="16"/>
      <c r="IW269" s="16"/>
      <c r="IX269" s="16"/>
      <c r="IY269" s="16"/>
      <c r="IZ269" s="16"/>
      <c r="JA269" s="16"/>
      <c r="JB269" s="16"/>
      <c r="JC269" s="16"/>
      <c r="JD269" s="16"/>
      <c r="JE269" s="16"/>
      <c r="JF269" s="16"/>
      <c r="JG269" s="16"/>
      <c r="JH269" s="16"/>
      <c r="JI269" s="16"/>
      <c r="JJ269" s="16"/>
      <c r="JK269" s="16"/>
      <c r="JL269" s="16"/>
      <c r="JM269" s="16"/>
      <c r="JN269" s="16"/>
      <c r="JO269" s="16"/>
      <c r="JP269" s="16"/>
      <c r="JQ269" s="16"/>
      <c r="JR269" s="16"/>
      <c r="JS269" s="16"/>
      <c r="JT269" s="16"/>
      <c r="JU269" s="16"/>
      <c r="JV269" s="16"/>
      <c r="JW269" s="16"/>
      <c r="JX269" s="16"/>
      <c r="JY269" s="16"/>
      <c r="JZ269" s="16"/>
      <c r="KA269" s="16"/>
      <c r="KB269" s="16"/>
      <c r="KC269" s="16"/>
      <c r="KD269" s="16"/>
      <c r="KE269" s="16"/>
      <c r="KF269" s="16"/>
      <c r="KG269" s="16"/>
      <c r="KH269" s="16"/>
      <c r="KI269" s="16"/>
      <c r="KJ269" s="16"/>
      <c r="KK269" s="16"/>
      <c r="KL269" s="16"/>
      <c r="KM269" s="16"/>
      <c r="KN269" s="16"/>
      <c r="KO269" s="16"/>
      <c r="KP269" s="16"/>
      <c r="KQ269" s="16"/>
      <c r="KR269" s="16"/>
      <c r="KS269" s="16"/>
      <c r="KT269" s="16"/>
      <c r="KU269" s="16"/>
      <c r="KV269" s="16"/>
      <c r="KW269" s="16"/>
      <c r="KX269" s="16"/>
      <c r="KY269" s="16"/>
      <c r="KZ269" s="16"/>
      <c r="LA269" s="16"/>
      <c r="LB269" s="16"/>
      <c r="LC269" s="16"/>
      <c r="LD269" s="16"/>
      <c r="LE269" s="16"/>
      <c r="LF269" s="16"/>
      <c r="LG269" s="16"/>
      <c r="LH269" s="16"/>
      <c r="LI269" s="16"/>
      <c r="LJ269" s="16"/>
      <c r="LK269" s="16"/>
      <c r="LL269" s="16"/>
      <c r="LM269" s="16"/>
      <c r="LN269" s="16"/>
      <c r="LO269" s="16"/>
      <c r="LP269" s="16"/>
      <c r="LQ269" s="16"/>
      <c r="LR269" s="16"/>
      <c r="LS269" s="16"/>
      <c r="LT269" s="16"/>
      <c r="LU269" s="16"/>
      <c r="LV269" s="16"/>
      <c r="LW269" s="16"/>
      <c r="LX269" s="16"/>
      <c r="LY269" s="16"/>
      <c r="LZ269" s="16"/>
      <c r="MA269" s="16"/>
      <c r="MB269" s="16"/>
      <c r="MC269" s="16"/>
      <c r="MD269" s="16"/>
      <c r="ME269" s="16"/>
      <c r="MF269" s="16"/>
      <c r="MG269" s="16"/>
      <c r="MH269" s="16"/>
      <c r="MI269" s="16"/>
      <c r="MJ269" s="16"/>
      <c r="MK269" s="16"/>
      <c r="ML269" s="16"/>
      <c r="MM269" s="16"/>
      <c r="MN269" s="16"/>
      <c r="MO269" s="16"/>
      <c r="MP269" s="16"/>
      <c r="MQ269" s="16"/>
      <c r="MR269" s="16"/>
      <c r="MS269" s="16"/>
      <c r="MT269" s="16"/>
      <c r="MU269" s="16"/>
      <c r="MV269" s="16"/>
      <c r="MW269" s="16"/>
      <c r="MX269" s="16"/>
      <c r="MY269" s="16"/>
      <c r="MZ269" s="16"/>
      <c r="NA269" s="16"/>
      <c r="NB269" s="16"/>
      <c r="NC269" s="16"/>
      <c r="ND269" s="16"/>
      <c r="NE269" s="16"/>
      <c r="NF269" s="16"/>
      <c r="NG269" s="16"/>
      <c r="NH269" s="16"/>
      <c r="NI269" s="16"/>
      <c r="NJ269" s="16"/>
      <c r="NK269" s="16"/>
      <c r="NL269" s="16"/>
      <c r="NM269" s="16"/>
      <c r="NN269" s="16"/>
      <c r="NO269" s="16"/>
      <c r="NP269" s="16"/>
      <c r="NQ269" s="16"/>
      <c r="NR269" s="16"/>
      <c r="NS269" s="16"/>
      <c r="NT269" s="16"/>
      <c r="NU269" s="16"/>
      <c r="NV269" s="16"/>
      <c r="NW269" s="16"/>
      <c r="NX269" s="16"/>
      <c r="NY269" s="16"/>
      <c r="NZ269" s="16"/>
      <c r="OA269" s="16"/>
      <c r="OB269" s="16"/>
      <c r="OC269" s="16"/>
      <c r="OD269" s="16"/>
      <c r="OE269" s="16"/>
      <c r="OF269" s="16"/>
      <c r="OG269" s="16"/>
      <c r="OH269" s="16"/>
      <c r="OI269" s="16"/>
      <c r="OJ269" s="16"/>
      <c r="OK269" s="16"/>
      <c r="OL269" s="16"/>
      <c r="OM269" s="16"/>
      <c r="ON269" s="16"/>
      <c r="OO269" s="16"/>
      <c r="OP269" s="16"/>
      <c r="OQ269" s="16"/>
      <c r="OR269" s="16"/>
      <c r="OS269" s="16"/>
      <c r="OT269" s="16"/>
      <c r="OU269" s="16"/>
      <c r="OV269" s="16"/>
      <c r="OW269" s="16"/>
      <c r="OX269" s="16"/>
      <c r="OY269" s="16"/>
      <c r="OZ269" s="16"/>
      <c r="PA269" s="16"/>
      <c r="PB269" s="16"/>
      <c r="PC269" s="16"/>
      <c r="PD269" s="16"/>
      <c r="PE269" s="16"/>
      <c r="PF269" s="16"/>
      <c r="PG269" s="16"/>
      <c r="PH269" s="16"/>
      <c r="PI269" s="16"/>
      <c r="PJ269" s="16"/>
      <c r="PK269" s="16"/>
      <c r="PL269" s="16"/>
      <c r="PM269" s="16"/>
      <c r="PN269" s="16"/>
      <c r="PO269" s="16"/>
      <c r="PP269" s="16"/>
      <c r="PQ269" s="16"/>
      <c r="PR269" s="16"/>
      <c r="PS269" s="16"/>
      <c r="PT269" s="16"/>
      <c r="PU269" s="16"/>
      <c r="PV269" s="16"/>
      <c r="PW269" s="16"/>
      <c r="PX269" s="16"/>
      <c r="PY269" s="16"/>
      <c r="PZ269" s="16"/>
      <c r="QA269" s="16"/>
      <c r="QB269" s="16"/>
      <c r="QC269" s="16"/>
      <c r="QD269" s="16"/>
      <c r="QE269" s="16"/>
      <c r="QF269" s="16"/>
      <c r="QG269" s="16"/>
      <c r="QH269" s="16"/>
      <c r="QI269" s="16"/>
      <c r="QJ269" s="16"/>
      <c r="QK269" s="16"/>
      <c r="QL269" s="16"/>
      <c r="QM269" s="16"/>
      <c r="QN269" s="16"/>
      <c r="QO269" s="16"/>
      <c r="QP269" s="16"/>
      <c r="QQ269" s="16"/>
      <c r="QR269" s="16"/>
      <c r="QS269" s="16"/>
      <c r="QT269" s="16"/>
      <c r="QU269" s="16"/>
      <c r="QV269" s="16"/>
      <c r="QW269" s="16"/>
      <c r="QX269" s="16"/>
      <c r="QY269" s="16"/>
      <c r="QZ269" s="16"/>
      <c r="RA269" s="16"/>
      <c r="RB269" s="16"/>
      <c r="RC269" s="16"/>
      <c r="RD269" s="16"/>
      <c r="RE269" s="16"/>
      <c r="RF269" s="16"/>
      <c r="RG269" s="16"/>
      <c r="RH269" s="16"/>
      <c r="RI269" s="16"/>
      <c r="RJ269" s="16"/>
      <c r="RK269" s="16"/>
      <c r="RL269" s="16"/>
      <c r="RM269" s="16"/>
      <c r="RN269" s="16"/>
      <c r="RO269" s="16"/>
      <c r="RP269" s="16"/>
      <c r="RQ269" s="16"/>
      <c r="RR269" s="16"/>
      <c r="RS269" s="16"/>
      <c r="RT269" s="16"/>
      <c r="RU269" s="16"/>
      <c r="RV269" s="16"/>
      <c r="RW269" s="16"/>
      <c r="RX269" s="16"/>
      <c r="RY269" s="16"/>
      <c r="RZ269" s="16"/>
      <c r="SA269" s="16"/>
      <c r="SB269" s="16"/>
      <c r="SC269" s="16"/>
      <c r="SD269" s="16"/>
      <c r="SE269" s="16"/>
      <c r="SF269" s="16"/>
      <c r="SG269" s="16"/>
      <c r="SH269" s="16"/>
      <c r="SI269" s="16"/>
      <c r="SJ269" s="16"/>
      <c r="SK269" s="16"/>
      <c r="SL269" s="16"/>
      <c r="SM269" s="16"/>
      <c r="SN269" s="16"/>
      <c r="SO269" s="16"/>
      <c r="SP269" s="16"/>
      <c r="SQ269" s="16"/>
      <c r="SR269" s="16"/>
      <c r="SS269" s="16"/>
      <c r="ST269" s="16"/>
      <c r="SU269" s="16"/>
      <c r="SV269" s="16"/>
      <c r="SW269" s="16"/>
      <c r="SX269" s="16"/>
      <c r="SY269" s="16"/>
      <c r="SZ269" s="16"/>
      <c r="TA269" s="16"/>
      <c r="TB269" s="16"/>
      <c r="TC269" s="16"/>
      <c r="TD269" s="16"/>
      <c r="TE269" s="16"/>
      <c r="TF269" s="16"/>
      <c r="TG269" s="16"/>
      <c r="TH269" s="16"/>
      <c r="TI269" s="16"/>
      <c r="TJ269" s="16"/>
      <c r="TK269" s="16"/>
      <c r="TL269" s="16"/>
      <c r="TM269" s="16"/>
      <c r="TN269" s="16"/>
      <c r="TO269" s="16"/>
      <c r="TP269" s="16"/>
      <c r="TQ269" s="16"/>
      <c r="TR269" s="16"/>
      <c r="TS269" s="16"/>
      <c r="TT269" s="16"/>
      <c r="TU269" s="16"/>
      <c r="TV269" s="16"/>
      <c r="TW269" s="16"/>
      <c r="TX269" s="16"/>
    </row>
    <row r="270" spans="1:544" s="17" customFormat="1" ht="12" customHeight="1" x14ac:dyDescent="0.25">
      <c r="A270" s="30" t="s">
        <v>525</v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16"/>
      <c r="CU270" s="16"/>
      <c r="CV270" s="16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16"/>
      <c r="DL270" s="16"/>
      <c r="DM270" s="16"/>
      <c r="DN270" s="16"/>
      <c r="DO270" s="16"/>
      <c r="DP270" s="16"/>
      <c r="DQ270" s="16"/>
      <c r="DR270" s="16"/>
      <c r="DS270" s="16"/>
      <c r="DT270" s="16"/>
      <c r="DU270" s="16"/>
      <c r="DV270" s="16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  <c r="EO270" s="16"/>
      <c r="EP270" s="16"/>
      <c r="EQ270" s="16"/>
      <c r="ER270" s="16"/>
      <c r="ES270" s="16"/>
      <c r="ET270" s="16"/>
      <c r="EU270" s="16"/>
      <c r="EV270" s="16"/>
      <c r="EW270" s="16"/>
      <c r="EX270" s="16"/>
      <c r="EY270" s="16"/>
      <c r="EZ270" s="16"/>
      <c r="FA270" s="16"/>
      <c r="FB270" s="16"/>
      <c r="FC270" s="16"/>
      <c r="FD270" s="16"/>
      <c r="FE270" s="16"/>
      <c r="FF270" s="16"/>
      <c r="FG270" s="16"/>
      <c r="FH270" s="16"/>
      <c r="FI270" s="16"/>
      <c r="FJ270" s="16"/>
      <c r="FK270" s="16"/>
      <c r="FL270" s="16"/>
      <c r="FM270" s="16"/>
      <c r="FN270" s="16"/>
      <c r="FO270" s="16"/>
      <c r="FP270" s="16"/>
      <c r="FQ270" s="16"/>
      <c r="FR270" s="16"/>
      <c r="FS270" s="16"/>
      <c r="FT270" s="16"/>
      <c r="FU270" s="16"/>
      <c r="FV270" s="16"/>
      <c r="FW270" s="16"/>
      <c r="FX270" s="16"/>
      <c r="FY270" s="16"/>
      <c r="FZ270" s="16"/>
      <c r="GA270" s="16"/>
      <c r="GB270" s="16"/>
      <c r="GC270" s="16"/>
      <c r="GD270" s="16"/>
      <c r="GE270" s="16"/>
      <c r="GF270" s="16"/>
      <c r="GG270" s="16"/>
      <c r="GH270" s="16"/>
      <c r="GI270" s="16"/>
      <c r="GJ270" s="16"/>
      <c r="GK270" s="16"/>
      <c r="GL270" s="16"/>
      <c r="GM270" s="16"/>
      <c r="GN270" s="16"/>
      <c r="GO270" s="16"/>
      <c r="GP270" s="16"/>
      <c r="GQ270" s="16"/>
      <c r="GR270" s="16"/>
      <c r="GS270" s="16"/>
      <c r="GT270" s="16"/>
      <c r="GU270" s="16"/>
      <c r="GV270" s="16"/>
      <c r="GW270" s="16"/>
      <c r="GX270" s="16"/>
      <c r="GY270" s="16"/>
      <c r="GZ270" s="16"/>
      <c r="HA270" s="16"/>
      <c r="HB270" s="16"/>
      <c r="HC270" s="16"/>
      <c r="HD270" s="16"/>
      <c r="HE270" s="16"/>
      <c r="HF270" s="16"/>
      <c r="HG270" s="16"/>
      <c r="HH270" s="16"/>
      <c r="HI270" s="16"/>
      <c r="HJ270" s="16"/>
      <c r="HK270" s="16"/>
      <c r="HL270" s="16"/>
      <c r="HM270" s="16"/>
      <c r="HN270" s="16"/>
      <c r="HO270" s="16"/>
      <c r="HP270" s="16"/>
      <c r="HQ270" s="16"/>
      <c r="HR270" s="16"/>
      <c r="HS270" s="16"/>
      <c r="HT270" s="16"/>
      <c r="HU270" s="16"/>
      <c r="HV270" s="16"/>
      <c r="HW270" s="16"/>
      <c r="HX270" s="16"/>
      <c r="HY270" s="16"/>
      <c r="HZ270" s="16"/>
      <c r="IA270" s="16"/>
      <c r="IB270" s="16"/>
      <c r="IC270" s="16"/>
      <c r="ID270" s="16"/>
      <c r="IE270" s="16"/>
      <c r="IF270" s="16"/>
      <c r="IG270" s="16"/>
      <c r="IH270" s="16"/>
      <c r="II270" s="16"/>
      <c r="IJ270" s="16"/>
      <c r="IK270" s="16"/>
      <c r="IL270" s="16"/>
      <c r="IM270" s="16"/>
      <c r="IN270" s="16"/>
      <c r="IO270" s="16"/>
      <c r="IP270" s="16"/>
      <c r="IQ270" s="16"/>
      <c r="IR270" s="16"/>
      <c r="IS270" s="16"/>
      <c r="IT270" s="16"/>
      <c r="IU270" s="16"/>
      <c r="IV270" s="16"/>
      <c r="IW270" s="16"/>
      <c r="IX270" s="16"/>
      <c r="IY270" s="16"/>
      <c r="IZ270" s="16"/>
      <c r="JA270" s="16"/>
      <c r="JB270" s="16"/>
      <c r="JC270" s="16"/>
      <c r="JD270" s="16"/>
      <c r="JE270" s="16"/>
      <c r="JF270" s="16"/>
      <c r="JG270" s="16"/>
      <c r="JH270" s="16"/>
      <c r="JI270" s="16"/>
      <c r="JJ270" s="16"/>
      <c r="JK270" s="16"/>
      <c r="JL270" s="16"/>
      <c r="JM270" s="16"/>
      <c r="JN270" s="16"/>
      <c r="JO270" s="16"/>
      <c r="JP270" s="16"/>
      <c r="JQ270" s="16"/>
      <c r="JR270" s="16"/>
      <c r="JS270" s="16"/>
      <c r="JT270" s="16"/>
      <c r="JU270" s="16"/>
      <c r="JV270" s="16"/>
      <c r="JW270" s="16"/>
      <c r="JX270" s="16"/>
      <c r="JY270" s="16"/>
      <c r="JZ270" s="16"/>
      <c r="KA270" s="16"/>
      <c r="KB270" s="16"/>
      <c r="KC270" s="16"/>
      <c r="KD270" s="16"/>
      <c r="KE270" s="16"/>
      <c r="KF270" s="16"/>
      <c r="KG270" s="16"/>
      <c r="KH270" s="16"/>
      <c r="KI270" s="16"/>
      <c r="KJ270" s="16"/>
      <c r="KK270" s="16"/>
      <c r="KL270" s="16"/>
      <c r="KM270" s="16"/>
      <c r="KN270" s="16"/>
      <c r="KO270" s="16"/>
      <c r="KP270" s="16"/>
      <c r="KQ270" s="16"/>
      <c r="KR270" s="16"/>
      <c r="KS270" s="16"/>
      <c r="KT270" s="16"/>
      <c r="KU270" s="16"/>
      <c r="KV270" s="16"/>
      <c r="KW270" s="16"/>
      <c r="KX270" s="16"/>
      <c r="KY270" s="16"/>
      <c r="KZ270" s="16"/>
      <c r="LA270" s="16"/>
      <c r="LB270" s="16"/>
      <c r="LC270" s="16"/>
      <c r="LD270" s="16"/>
      <c r="LE270" s="16"/>
      <c r="LF270" s="16"/>
      <c r="LG270" s="16"/>
      <c r="LH270" s="16"/>
      <c r="LI270" s="16"/>
      <c r="LJ270" s="16"/>
      <c r="LK270" s="16"/>
      <c r="LL270" s="16"/>
      <c r="LM270" s="16"/>
      <c r="LN270" s="16"/>
      <c r="LO270" s="16"/>
      <c r="LP270" s="16"/>
      <c r="LQ270" s="16"/>
      <c r="LR270" s="16"/>
      <c r="LS270" s="16"/>
      <c r="LT270" s="16"/>
      <c r="LU270" s="16"/>
      <c r="LV270" s="16"/>
      <c r="LW270" s="16"/>
      <c r="LX270" s="16"/>
      <c r="LY270" s="16"/>
      <c r="LZ270" s="16"/>
      <c r="MA270" s="16"/>
      <c r="MB270" s="16"/>
      <c r="MC270" s="16"/>
      <c r="MD270" s="16"/>
      <c r="ME270" s="16"/>
      <c r="MF270" s="16"/>
      <c r="MG270" s="16"/>
      <c r="MH270" s="16"/>
      <c r="MI270" s="16"/>
      <c r="MJ270" s="16"/>
      <c r="MK270" s="16"/>
      <c r="ML270" s="16"/>
      <c r="MM270" s="16"/>
      <c r="MN270" s="16"/>
      <c r="MO270" s="16"/>
      <c r="MP270" s="16"/>
      <c r="MQ270" s="16"/>
      <c r="MR270" s="16"/>
      <c r="MS270" s="16"/>
      <c r="MT270" s="16"/>
      <c r="MU270" s="16"/>
      <c r="MV270" s="16"/>
      <c r="MW270" s="16"/>
      <c r="MX270" s="16"/>
      <c r="MY270" s="16"/>
      <c r="MZ270" s="16"/>
      <c r="NA270" s="16"/>
      <c r="NB270" s="16"/>
      <c r="NC270" s="16"/>
      <c r="ND270" s="16"/>
      <c r="NE270" s="16"/>
      <c r="NF270" s="16"/>
      <c r="NG270" s="16"/>
      <c r="NH270" s="16"/>
      <c r="NI270" s="16"/>
      <c r="NJ270" s="16"/>
      <c r="NK270" s="16"/>
      <c r="NL270" s="16"/>
      <c r="NM270" s="16"/>
      <c r="NN270" s="16"/>
      <c r="NO270" s="16"/>
      <c r="NP270" s="16"/>
      <c r="NQ270" s="16"/>
      <c r="NR270" s="16"/>
      <c r="NS270" s="16"/>
      <c r="NT270" s="16"/>
      <c r="NU270" s="16"/>
      <c r="NV270" s="16"/>
      <c r="NW270" s="16"/>
      <c r="NX270" s="16"/>
      <c r="NY270" s="16"/>
      <c r="NZ270" s="16"/>
      <c r="OA270" s="16"/>
      <c r="OB270" s="16"/>
      <c r="OC270" s="16"/>
      <c r="OD270" s="16"/>
      <c r="OE270" s="16"/>
      <c r="OF270" s="16"/>
      <c r="OG270" s="16"/>
      <c r="OH270" s="16"/>
      <c r="OI270" s="16"/>
      <c r="OJ270" s="16"/>
      <c r="OK270" s="16"/>
      <c r="OL270" s="16"/>
      <c r="OM270" s="16"/>
      <c r="ON270" s="16"/>
      <c r="OO270" s="16"/>
      <c r="OP270" s="16"/>
      <c r="OQ270" s="16"/>
      <c r="OR270" s="16"/>
      <c r="OS270" s="16"/>
      <c r="OT270" s="16"/>
      <c r="OU270" s="16"/>
      <c r="OV270" s="16"/>
      <c r="OW270" s="16"/>
      <c r="OX270" s="16"/>
      <c r="OY270" s="16"/>
      <c r="OZ270" s="16"/>
      <c r="PA270" s="16"/>
      <c r="PB270" s="16"/>
      <c r="PC270" s="16"/>
      <c r="PD270" s="16"/>
      <c r="PE270" s="16"/>
      <c r="PF270" s="16"/>
      <c r="PG270" s="16"/>
      <c r="PH270" s="16"/>
      <c r="PI270" s="16"/>
      <c r="PJ270" s="16"/>
      <c r="PK270" s="16"/>
      <c r="PL270" s="16"/>
      <c r="PM270" s="16"/>
      <c r="PN270" s="16"/>
      <c r="PO270" s="16"/>
      <c r="PP270" s="16"/>
      <c r="PQ270" s="16"/>
      <c r="PR270" s="16"/>
      <c r="PS270" s="16"/>
      <c r="PT270" s="16"/>
      <c r="PU270" s="16"/>
      <c r="PV270" s="16"/>
      <c r="PW270" s="16"/>
      <c r="PX270" s="16"/>
      <c r="PY270" s="16"/>
      <c r="PZ270" s="16"/>
      <c r="QA270" s="16"/>
      <c r="QB270" s="16"/>
      <c r="QC270" s="16"/>
      <c r="QD270" s="16"/>
      <c r="QE270" s="16"/>
      <c r="QF270" s="16"/>
      <c r="QG270" s="16"/>
      <c r="QH270" s="16"/>
      <c r="QI270" s="16"/>
      <c r="QJ270" s="16"/>
      <c r="QK270" s="16"/>
      <c r="QL270" s="16"/>
      <c r="QM270" s="16"/>
      <c r="QN270" s="16"/>
      <c r="QO270" s="16"/>
      <c r="QP270" s="16"/>
      <c r="QQ270" s="16"/>
      <c r="QR270" s="16"/>
      <c r="QS270" s="16"/>
      <c r="QT270" s="16"/>
      <c r="QU270" s="16"/>
      <c r="QV270" s="16"/>
      <c r="QW270" s="16"/>
      <c r="QX270" s="16"/>
      <c r="QY270" s="16"/>
      <c r="QZ270" s="16"/>
      <c r="RA270" s="16"/>
      <c r="RB270" s="16"/>
      <c r="RC270" s="16"/>
      <c r="RD270" s="16"/>
      <c r="RE270" s="16"/>
      <c r="RF270" s="16"/>
      <c r="RG270" s="16"/>
      <c r="RH270" s="16"/>
      <c r="RI270" s="16"/>
      <c r="RJ270" s="16"/>
      <c r="RK270" s="16"/>
      <c r="RL270" s="16"/>
      <c r="RM270" s="16"/>
      <c r="RN270" s="16"/>
      <c r="RO270" s="16"/>
      <c r="RP270" s="16"/>
      <c r="RQ270" s="16"/>
      <c r="RR270" s="16"/>
      <c r="RS270" s="16"/>
      <c r="RT270" s="16"/>
      <c r="RU270" s="16"/>
      <c r="RV270" s="16"/>
      <c r="RW270" s="16"/>
      <c r="RX270" s="16"/>
      <c r="RY270" s="16"/>
      <c r="RZ270" s="16"/>
      <c r="SA270" s="16"/>
      <c r="SB270" s="16"/>
      <c r="SC270" s="16"/>
      <c r="SD270" s="16"/>
      <c r="SE270" s="16"/>
      <c r="SF270" s="16"/>
      <c r="SG270" s="16"/>
      <c r="SH270" s="16"/>
      <c r="SI270" s="16"/>
      <c r="SJ270" s="16"/>
      <c r="SK270" s="16"/>
      <c r="SL270" s="16"/>
      <c r="SM270" s="16"/>
      <c r="SN270" s="16"/>
      <c r="SO270" s="16"/>
      <c r="SP270" s="16"/>
      <c r="SQ270" s="16"/>
      <c r="SR270" s="16"/>
      <c r="SS270" s="16"/>
      <c r="ST270" s="16"/>
      <c r="SU270" s="16"/>
      <c r="SV270" s="16"/>
      <c r="SW270" s="16"/>
      <c r="SX270" s="16"/>
      <c r="SY270" s="16"/>
      <c r="SZ270" s="16"/>
      <c r="TA270" s="16"/>
      <c r="TB270" s="16"/>
      <c r="TC270" s="16"/>
      <c r="TD270" s="16"/>
      <c r="TE270" s="16"/>
      <c r="TF270" s="16"/>
      <c r="TG270" s="16"/>
      <c r="TH270" s="16"/>
      <c r="TI270" s="16"/>
      <c r="TJ270" s="16"/>
      <c r="TK270" s="16"/>
      <c r="TL270" s="16"/>
      <c r="TM270" s="16"/>
      <c r="TN270" s="16"/>
      <c r="TO270" s="16"/>
      <c r="TP270" s="16"/>
      <c r="TQ270" s="16"/>
      <c r="TR270" s="16"/>
      <c r="TS270" s="16"/>
      <c r="TT270" s="16"/>
      <c r="TU270" s="16"/>
      <c r="TV270" s="16"/>
      <c r="TW270" s="16"/>
      <c r="TX270" s="16"/>
    </row>
    <row r="271" spans="1:544" s="17" customFormat="1" ht="12" customHeight="1" x14ac:dyDescent="0.2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31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16"/>
      <c r="CU271" s="16"/>
      <c r="CV271" s="16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16"/>
      <c r="DL271" s="16"/>
      <c r="DM271" s="16"/>
      <c r="DN271" s="16"/>
      <c r="DO271" s="16"/>
      <c r="DP271" s="16"/>
      <c r="DQ271" s="16"/>
      <c r="DR271" s="16"/>
      <c r="DS271" s="16"/>
      <c r="DT271" s="16"/>
      <c r="DU271" s="16"/>
      <c r="DV271" s="16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  <c r="EO271" s="16"/>
      <c r="EP271" s="16"/>
      <c r="EQ271" s="16"/>
      <c r="ER271" s="16"/>
      <c r="ES271" s="16"/>
      <c r="ET271" s="16"/>
      <c r="EU271" s="16"/>
      <c r="EV271" s="16"/>
      <c r="EW271" s="16"/>
      <c r="EX271" s="16"/>
      <c r="EY271" s="16"/>
      <c r="EZ271" s="16"/>
      <c r="FA271" s="16"/>
      <c r="FB271" s="16"/>
      <c r="FC271" s="16"/>
      <c r="FD271" s="16"/>
      <c r="FE271" s="16"/>
      <c r="FF271" s="16"/>
      <c r="FG271" s="16"/>
      <c r="FH271" s="16"/>
      <c r="FI271" s="16"/>
      <c r="FJ271" s="16"/>
      <c r="FK271" s="16"/>
      <c r="FL271" s="16"/>
      <c r="FM271" s="16"/>
      <c r="FN271" s="16"/>
      <c r="FO271" s="16"/>
      <c r="FP271" s="16"/>
      <c r="FQ271" s="16"/>
      <c r="FR271" s="16"/>
      <c r="FS271" s="16"/>
      <c r="FT271" s="16"/>
      <c r="FU271" s="16"/>
      <c r="FV271" s="16"/>
      <c r="FW271" s="16"/>
      <c r="FX271" s="16"/>
      <c r="FY271" s="16"/>
      <c r="FZ271" s="16"/>
      <c r="GA271" s="16"/>
      <c r="GB271" s="16"/>
      <c r="GC271" s="16"/>
      <c r="GD271" s="16"/>
      <c r="GE271" s="16"/>
      <c r="GF271" s="16"/>
      <c r="GG271" s="16"/>
      <c r="GH271" s="16"/>
      <c r="GI271" s="16"/>
      <c r="GJ271" s="16"/>
      <c r="GK271" s="16"/>
      <c r="GL271" s="16"/>
      <c r="GM271" s="16"/>
      <c r="GN271" s="16"/>
      <c r="GO271" s="16"/>
      <c r="GP271" s="16"/>
      <c r="GQ271" s="16"/>
      <c r="GR271" s="16"/>
      <c r="GS271" s="16"/>
      <c r="GT271" s="16"/>
      <c r="GU271" s="16"/>
      <c r="GV271" s="16"/>
      <c r="GW271" s="16"/>
      <c r="GX271" s="16"/>
      <c r="GY271" s="16"/>
      <c r="GZ271" s="16"/>
      <c r="HA271" s="16"/>
      <c r="HB271" s="16"/>
      <c r="HC271" s="16"/>
      <c r="HD271" s="16"/>
      <c r="HE271" s="16"/>
      <c r="HF271" s="16"/>
      <c r="HG271" s="16"/>
      <c r="HH271" s="16"/>
      <c r="HI271" s="16"/>
      <c r="HJ271" s="16"/>
      <c r="HK271" s="16"/>
      <c r="HL271" s="16"/>
      <c r="HM271" s="16"/>
      <c r="HN271" s="16"/>
      <c r="HO271" s="16"/>
      <c r="HP271" s="16"/>
      <c r="HQ271" s="16"/>
      <c r="HR271" s="16"/>
      <c r="HS271" s="16"/>
      <c r="HT271" s="16"/>
      <c r="HU271" s="16"/>
      <c r="HV271" s="16"/>
      <c r="HW271" s="16"/>
      <c r="HX271" s="16"/>
      <c r="HY271" s="16"/>
      <c r="HZ271" s="16"/>
      <c r="IA271" s="16"/>
      <c r="IB271" s="16"/>
      <c r="IC271" s="16"/>
      <c r="ID271" s="16"/>
      <c r="IE271" s="16"/>
      <c r="IF271" s="16"/>
      <c r="IG271" s="16"/>
      <c r="IH271" s="16"/>
      <c r="II271" s="16"/>
      <c r="IJ271" s="16"/>
      <c r="IK271" s="16"/>
      <c r="IL271" s="16"/>
      <c r="IM271" s="16"/>
      <c r="IN271" s="16"/>
      <c r="IO271" s="16"/>
      <c r="IP271" s="16"/>
      <c r="IQ271" s="16"/>
      <c r="IR271" s="16"/>
      <c r="IS271" s="16"/>
      <c r="IT271" s="16"/>
      <c r="IU271" s="16"/>
      <c r="IV271" s="16"/>
      <c r="IW271" s="16"/>
      <c r="IX271" s="16"/>
      <c r="IY271" s="16"/>
      <c r="IZ271" s="16"/>
      <c r="JA271" s="16"/>
      <c r="JB271" s="16"/>
      <c r="JC271" s="16"/>
      <c r="JD271" s="16"/>
      <c r="JE271" s="16"/>
      <c r="JF271" s="16"/>
      <c r="JG271" s="16"/>
      <c r="JH271" s="16"/>
      <c r="JI271" s="16"/>
      <c r="JJ271" s="16"/>
      <c r="JK271" s="16"/>
      <c r="JL271" s="16"/>
      <c r="JM271" s="16"/>
      <c r="JN271" s="16"/>
      <c r="JO271" s="16"/>
      <c r="JP271" s="16"/>
      <c r="JQ271" s="16"/>
      <c r="JR271" s="16"/>
      <c r="JS271" s="16"/>
      <c r="JT271" s="16"/>
      <c r="JU271" s="16"/>
      <c r="JV271" s="16"/>
      <c r="JW271" s="16"/>
      <c r="JX271" s="16"/>
      <c r="JY271" s="16"/>
      <c r="JZ271" s="16"/>
      <c r="KA271" s="16"/>
      <c r="KB271" s="16"/>
      <c r="KC271" s="16"/>
      <c r="KD271" s="16"/>
      <c r="KE271" s="16"/>
      <c r="KF271" s="16"/>
      <c r="KG271" s="16"/>
      <c r="KH271" s="16"/>
      <c r="KI271" s="16"/>
      <c r="KJ271" s="16"/>
      <c r="KK271" s="16"/>
      <c r="KL271" s="16"/>
      <c r="KM271" s="16"/>
      <c r="KN271" s="16"/>
      <c r="KO271" s="16"/>
      <c r="KP271" s="16"/>
      <c r="KQ271" s="16"/>
      <c r="KR271" s="16"/>
      <c r="KS271" s="16"/>
      <c r="KT271" s="16"/>
      <c r="KU271" s="16"/>
      <c r="KV271" s="16"/>
      <c r="KW271" s="16"/>
      <c r="KX271" s="16"/>
      <c r="KY271" s="16"/>
      <c r="KZ271" s="16"/>
      <c r="LA271" s="16"/>
      <c r="LB271" s="16"/>
      <c r="LC271" s="16"/>
      <c r="LD271" s="16"/>
      <c r="LE271" s="16"/>
      <c r="LF271" s="16"/>
      <c r="LG271" s="16"/>
      <c r="LH271" s="16"/>
      <c r="LI271" s="16"/>
      <c r="LJ271" s="16"/>
      <c r="LK271" s="16"/>
      <c r="LL271" s="16"/>
      <c r="LM271" s="16"/>
      <c r="LN271" s="16"/>
      <c r="LO271" s="16"/>
      <c r="LP271" s="16"/>
      <c r="LQ271" s="16"/>
      <c r="LR271" s="16"/>
      <c r="LS271" s="16"/>
      <c r="LT271" s="16"/>
      <c r="LU271" s="16"/>
      <c r="LV271" s="16"/>
      <c r="LW271" s="16"/>
      <c r="LX271" s="16"/>
      <c r="LY271" s="16"/>
      <c r="LZ271" s="16"/>
      <c r="MA271" s="16"/>
      <c r="MB271" s="16"/>
      <c r="MC271" s="16"/>
      <c r="MD271" s="16"/>
      <c r="ME271" s="16"/>
      <c r="MF271" s="16"/>
      <c r="MG271" s="16"/>
      <c r="MH271" s="16"/>
      <c r="MI271" s="16"/>
      <c r="MJ271" s="16"/>
      <c r="MK271" s="16"/>
      <c r="ML271" s="16"/>
      <c r="MM271" s="16"/>
      <c r="MN271" s="16"/>
      <c r="MO271" s="16"/>
      <c r="MP271" s="16"/>
      <c r="MQ271" s="16"/>
      <c r="MR271" s="16"/>
      <c r="MS271" s="16"/>
      <c r="MT271" s="16"/>
      <c r="MU271" s="16"/>
      <c r="MV271" s="16"/>
      <c r="MW271" s="16"/>
      <c r="MX271" s="16"/>
      <c r="MY271" s="16"/>
      <c r="MZ271" s="16"/>
      <c r="NA271" s="16"/>
      <c r="NB271" s="16"/>
      <c r="NC271" s="16"/>
      <c r="ND271" s="16"/>
      <c r="NE271" s="16"/>
      <c r="NF271" s="16"/>
      <c r="NG271" s="16"/>
      <c r="NH271" s="16"/>
      <c r="NI271" s="16"/>
      <c r="NJ271" s="16"/>
      <c r="NK271" s="16"/>
      <c r="NL271" s="16"/>
      <c r="NM271" s="16"/>
      <c r="NN271" s="16"/>
      <c r="NO271" s="16"/>
      <c r="NP271" s="16"/>
      <c r="NQ271" s="16"/>
      <c r="NR271" s="16"/>
      <c r="NS271" s="16"/>
      <c r="NT271" s="16"/>
      <c r="NU271" s="16"/>
      <c r="NV271" s="16"/>
      <c r="NW271" s="16"/>
      <c r="NX271" s="16"/>
      <c r="NY271" s="16"/>
      <c r="NZ271" s="16"/>
      <c r="OA271" s="16"/>
      <c r="OB271" s="16"/>
      <c r="OC271" s="16"/>
      <c r="OD271" s="16"/>
      <c r="OE271" s="16"/>
      <c r="OF271" s="16"/>
      <c r="OG271" s="16"/>
      <c r="OH271" s="16"/>
      <c r="OI271" s="16"/>
      <c r="OJ271" s="16"/>
      <c r="OK271" s="16"/>
      <c r="OL271" s="16"/>
      <c r="OM271" s="16"/>
      <c r="ON271" s="16"/>
      <c r="OO271" s="16"/>
      <c r="OP271" s="16"/>
      <c r="OQ271" s="16"/>
      <c r="OR271" s="16"/>
      <c r="OS271" s="16"/>
      <c r="OT271" s="16"/>
      <c r="OU271" s="16"/>
      <c r="OV271" s="16"/>
      <c r="OW271" s="16"/>
      <c r="OX271" s="16"/>
      <c r="OY271" s="16"/>
      <c r="OZ271" s="16"/>
      <c r="PA271" s="16"/>
      <c r="PB271" s="16"/>
      <c r="PC271" s="16"/>
      <c r="PD271" s="16"/>
      <c r="PE271" s="16"/>
      <c r="PF271" s="16"/>
      <c r="PG271" s="16"/>
      <c r="PH271" s="16"/>
      <c r="PI271" s="16"/>
      <c r="PJ271" s="16"/>
      <c r="PK271" s="16"/>
      <c r="PL271" s="16"/>
      <c r="PM271" s="16"/>
      <c r="PN271" s="16"/>
      <c r="PO271" s="16"/>
      <c r="PP271" s="16"/>
      <c r="PQ271" s="16"/>
      <c r="PR271" s="16"/>
      <c r="PS271" s="16"/>
      <c r="PT271" s="16"/>
      <c r="PU271" s="16"/>
      <c r="PV271" s="16"/>
      <c r="PW271" s="16"/>
      <c r="PX271" s="16"/>
      <c r="PY271" s="16"/>
      <c r="PZ271" s="16"/>
      <c r="QA271" s="16"/>
      <c r="QB271" s="16"/>
      <c r="QC271" s="16"/>
      <c r="QD271" s="16"/>
      <c r="QE271" s="16"/>
      <c r="QF271" s="16"/>
      <c r="QG271" s="16"/>
      <c r="QH271" s="16"/>
      <c r="QI271" s="16"/>
      <c r="QJ271" s="16"/>
      <c r="QK271" s="16"/>
      <c r="QL271" s="16"/>
      <c r="QM271" s="16"/>
      <c r="QN271" s="16"/>
      <c r="QO271" s="16"/>
      <c r="QP271" s="16"/>
      <c r="QQ271" s="16"/>
      <c r="QR271" s="16"/>
      <c r="QS271" s="16"/>
      <c r="QT271" s="16"/>
      <c r="QU271" s="16"/>
      <c r="QV271" s="16"/>
      <c r="QW271" s="16"/>
      <c r="QX271" s="16"/>
      <c r="QY271" s="16"/>
      <c r="QZ271" s="16"/>
      <c r="RA271" s="16"/>
      <c r="RB271" s="16"/>
      <c r="RC271" s="16"/>
      <c r="RD271" s="16"/>
      <c r="RE271" s="16"/>
      <c r="RF271" s="16"/>
      <c r="RG271" s="16"/>
      <c r="RH271" s="16"/>
      <c r="RI271" s="16"/>
      <c r="RJ271" s="16"/>
      <c r="RK271" s="16"/>
      <c r="RL271" s="16"/>
      <c r="RM271" s="16"/>
      <c r="RN271" s="16"/>
      <c r="RO271" s="16"/>
      <c r="RP271" s="16"/>
      <c r="RQ271" s="16"/>
      <c r="RR271" s="16"/>
      <c r="RS271" s="16"/>
      <c r="RT271" s="16"/>
      <c r="RU271" s="16"/>
      <c r="RV271" s="16"/>
      <c r="RW271" s="16"/>
      <c r="RX271" s="16"/>
      <c r="RY271" s="16"/>
      <c r="RZ271" s="16"/>
      <c r="SA271" s="16"/>
      <c r="SB271" s="16"/>
      <c r="SC271" s="16"/>
      <c r="SD271" s="16"/>
      <c r="SE271" s="16"/>
      <c r="SF271" s="16"/>
      <c r="SG271" s="16"/>
      <c r="SH271" s="16"/>
      <c r="SI271" s="16"/>
      <c r="SJ271" s="16"/>
      <c r="SK271" s="16"/>
      <c r="SL271" s="16"/>
      <c r="SM271" s="16"/>
      <c r="SN271" s="16"/>
      <c r="SO271" s="16"/>
      <c r="SP271" s="16"/>
      <c r="SQ271" s="16"/>
      <c r="SR271" s="16"/>
      <c r="SS271" s="16"/>
      <c r="ST271" s="16"/>
      <c r="SU271" s="16"/>
      <c r="SV271" s="16"/>
      <c r="SW271" s="16"/>
      <c r="SX271" s="16"/>
      <c r="SY271" s="16"/>
      <c r="SZ271" s="16"/>
      <c r="TA271" s="16"/>
      <c r="TB271" s="16"/>
      <c r="TC271" s="16"/>
      <c r="TD271" s="16"/>
      <c r="TE271" s="16"/>
      <c r="TF271" s="16"/>
      <c r="TG271" s="16"/>
      <c r="TH271" s="16"/>
      <c r="TI271" s="16"/>
      <c r="TJ271" s="16"/>
      <c r="TK271" s="16"/>
      <c r="TL271" s="16"/>
      <c r="TM271" s="16"/>
      <c r="TN271" s="16"/>
      <c r="TO271" s="16"/>
      <c r="TP271" s="16"/>
      <c r="TQ271" s="16"/>
      <c r="TR271" s="16"/>
      <c r="TS271" s="16"/>
      <c r="TT271" s="16"/>
      <c r="TU271" s="16"/>
      <c r="TV271" s="16"/>
      <c r="TW271" s="16"/>
      <c r="TX271" s="16"/>
    </row>
    <row r="272" spans="1:544" s="17" customFormat="1" ht="12" customHeight="1" x14ac:dyDescent="0.2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31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16"/>
      <c r="CU272" s="16"/>
      <c r="CV272" s="16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16"/>
      <c r="DL272" s="16"/>
      <c r="DM272" s="16"/>
      <c r="DN272" s="16"/>
      <c r="DO272" s="16"/>
      <c r="DP272" s="16"/>
      <c r="DQ272" s="16"/>
      <c r="DR272" s="16"/>
      <c r="DS272" s="16"/>
      <c r="DT272" s="16"/>
      <c r="DU272" s="16"/>
      <c r="DV272" s="16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  <c r="EO272" s="16"/>
      <c r="EP272" s="16"/>
      <c r="EQ272" s="16"/>
      <c r="ER272" s="16"/>
      <c r="ES272" s="16"/>
      <c r="ET272" s="16"/>
      <c r="EU272" s="16"/>
      <c r="EV272" s="16"/>
      <c r="EW272" s="16"/>
      <c r="EX272" s="16"/>
      <c r="EY272" s="16"/>
      <c r="EZ272" s="16"/>
      <c r="FA272" s="16"/>
      <c r="FB272" s="16"/>
      <c r="FC272" s="16"/>
      <c r="FD272" s="16"/>
      <c r="FE272" s="16"/>
      <c r="FF272" s="16"/>
      <c r="FG272" s="16"/>
      <c r="FH272" s="16"/>
      <c r="FI272" s="16"/>
      <c r="FJ272" s="16"/>
      <c r="FK272" s="16"/>
      <c r="FL272" s="16"/>
      <c r="FM272" s="16"/>
      <c r="FN272" s="16"/>
      <c r="FO272" s="16"/>
      <c r="FP272" s="16"/>
      <c r="FQ272" s="16"/>
      <c r="FR272" s="16"/>
      <c r="FS272" s="16"/>
      <c r="FT272" s="16"/>
      <c r="FU272" s="16"/>
      <c r="FV272" s="16"/>
      <c r="FW272" s="16"/>
      <c r="FX272" s="16"/>
      <c r="FY272" s="16"/>
      <c r="FZ272" s="16"/>
      <c r="GA272" s="16"/>
      <c r="GB272" s="16"/>
      <c r="GC272" s="16"/>
      <c r="GD272" s="16"/>
      <c r="GE272" s="16"/>
      <c r="GF272" s="16"/>
      <c r="GG272" s="16"/>
      <c r="GH272" s="16"/>
      <c r="GI272" s="16"/>
      <c r="GJ272" s="16"/>
      <c r="GK272" s="16"/>
      <c r="GL272" s="16"/>
      <c r="GM272" s="16"/>
      <c r="GN272" s="16"/>
      <c r="GO272" s="16"/>
      <c r="GP272" s="16"/>
      <c r="GQ272" s="16"/>
      <c r="GR272" s="16"/>
      <c r="GS272" s="16"/>
      <c r="GT272" s="16"/>
      <c r="GU272" s="16"/>
      <c r="GV272" s="16"/>
      <c r="GW272" s="16"/>
      <c r="GX272" s="16"/>
      <c r="GY272" s="16"/>
      <c r="GZ272" s="16"/>
      <c r="HA272" s="16"/>
      <c r="HB272" s="16"/>
      <c r="HC272" s="16"/>
      <c r="HD272" s="16"/>
      <c r="HE272" s="16"/>
      <c r="HF272" s="16"/>
      <c r="HG272" s="16"/>
      <c r="HH272" s="16"/>
      <c r="HI272" s="16"/>
      <c r="HJ272" s="16"/>
      <c r="HK272" s="16"/>
      <c r="HL272" s="16"/>
      <c r="HM272" s="16"/>
      <c r="HN272" s="16"/>
      <c r="HO272" s="16"/>
      <c r="HP272" s="16"/>
      <c r="HQ272" s="16"/>
      <c r="HR272" s="16"/>
      <c r="HS272" s="16"/>
      <c r="HT272" s="16"/>
      <c r="HU272" s="16"/>
      <c r="HV272" s="16"/>
      <c r="HW272" s="16"/>
      <c r="HX272" s="16"/>
      <c r="HY272" s="16"/>
      <c r="HZ272" s="16"/>
      <c r="IA272" s="16"/>
      <c r="IB272" s="16"/>
      <c r="IC272" s="16"/>
      <c r="ID272" s="16"/>
      <c r="IE272" s="16"/>
      <c r="IF272" s="16"/>
      <c r="IG272" s="16"/>
      <c r="IH272" s="16"/>
      <c r="II272" s="16"/>
      <c r="IJ272" s="16"/>
      <c r="IK272" s="16"/>
      <c r="IL272" s="16"/>
      <c r="IM272" s="16"/>
      <c r="IN272" s="16"/>
      <c r="IO272" s="16"/>
      <c r="IP272" s="16"/>
      <c r="IQ272" s="16"/>
      <c r="IR272" s="16"/>
      <c r="IS272" s="16"/>
      <c r="IT272" s="16"/>
      <c r="IU272" s="16"/>
      <c r="IV272" s="16"/>
      <c r="IW272" s="16"/>
      <c r="IX272" s="16"/>
      <c r="IY272" s="16"/>
      <c r="IZ272" s="16"/>
      <c r="JA272" s="16"/>
      <c r="JB272" s="16"/>
      <c r="JC272" s="16"/>
      <c r="JD272" s="16"/>
      <c r="JE272" s="16"/>
      <c r="JF272" s="16"/>
      <c r="JG272" s="16"/>
      <c r="JH272" s="16"/>
      <c r="JI272" s="16"/>
      <c r="JJ272" s="16"/>
      <c r="JK272" s="16"/>
      <c r="JL272" s="16"/>
      <c r="JM272" s="16"/>
      <c r="JN272" s="16"/>
      <c r="JO272" s="16"/>
      <c r="JP272" s="16"/>
      <c r="JQ272" s="16"/>
      <c r="JR272" s="16"/>
      <c r="JS272" s="16"/>
      <c r="JT272" s="16"/>
      <c r="JU272" s="16"/>
      <c r="JV272" s="16"/>
      <c r="JW272" s="16"/>
      <c r="JX272" s="16"/>
      <c r="JY272" s="16"/>
      <c r="JZ272" s="16"/>
      <c r="KA272" s="16"/>
      <c r="KB272" s="16"/>
      <c r="KC272" s="16"/>
      <c r="KD272" s="16"/>
      <c r="KE272" s="16"/>
      <c r="KF272" s="16"/>
      <c r="KG272" s="16"/>
      <c r="KH272" s="16"/>
      <c r="KI272" s="16"/>
      <c r="KJ272" s="16"/>
      <c r="KK272" s="16"/>
      <c r="KL272" s="16"/>
      <c r="KM272" s="16"/>
      <c r="KN272" s="16"/>
      <c r="KO272" s="16"/>
      <c r="KP272" s="16"/>
      <c r="KQ272" s="16"/>
      <c r="KR272" s="16"/>
      <c r="KS272" s="16"/>
      <c r="KT272" s="16"/>
      <c r="KU272" s="16"/>
      <c r="KV272" s="16"/>
      <c r="KW272" s="16"/>
      <c r="KX272" s="16"/>
      <c r="KY272" s="16"/>
      <c r="KZ272" s="16"/>
      <c r="LA272" s="16"/>
      <c r="LB272" s="16"/>
      <c r="LC272" s="16"/>
      <c r="LD272" s="16"/>
      <c r="LE272" s="16"/>
      <c r="LF272" s="16"/>
      <c r="LG272" s="16"/>
      <c r="LH272" s="16"/>
      <c r="LI272" s="16"/>
      <c r="LJ272" s="16"/>
      <c r="LK272" s="16"/>
      <c r="LL272" s="16"/>
      <c r="LM272" s="16"/>
      <c r="LN272" s="16"/>
      <c r="LO272" s="16"/>
      <c r="LP272" s="16"/>
      <c r="LQ272" s="16"/>
      <c r="LR272" s="16"/>
      <c r="LS272" s="16"/>
      <c r="LT272" s="16"/>
      <c r="LU272" s="16"/>
      <c r="LV272" s="16"/>
      <c r="LW272" s="16"/>
      <c r="LX272" s="16"/>
      <c r="LY272" s="16"/>
      <c r="LZ272" s="16"/>
      <c r="MA272" s="16"/>
      <c r="MB272" s="16"/>
      <c r="MC272" s="16"/>
      <c r="MD272" s="16"/>
      <c r="ME272" s="16"/>
      <c r="MF272" s="16"/>
      <c r="MG272" s="16"/>
      <c r="MH272" s="16"/>
      <c r="MI272" s="16"/>
      <c r="MJ272" s="16"/>
      <c r="MK272" s="16"/>
      <c r="ML272" s="16"/>
      <c r="MM272" s="16"/>
      <c r="MN272" s="16"/>
      <c r="MO272" s="16"/>
      <c r="MP272" s="16"/>
      <c r="MQ272" s="16"/>
      <c r="MR272" s="16"/>
      <c r="MS272" s="16"/>
      <c r="MT272" s="16"/>
      <c r="MU272" s="16"/>
      <c r="MV272" s="16"/>
      <c r="MW272" s="16"/>
      <c r="MX272" s="16"/>
      <c r="MY272" s="16"/>
      <c r="MZ272" s="16"/>
      <c r="NA272" s="16"/>
      <c r="NB272" s="16"/>
      <c r="NC272" s="16"/>
      <c r="ND272" s="16"/>
      <c r="NE272" s="16"/>
      <c r="NF272" s="16"/>
      <c r="NG272" s="16"/>
      <c r="NH272" s="16"/>
      <c r="NI272" s="16"/>
      <c r="NJ272" s="16"/>
      <c r="NK272" s="16"/>
      <c r="NL272" s="16"/>
      <c r="NM272" s="16"/>
      <c r="NN272" s="16"/>
      <c r="NO272" s="16"/>
      <c r="NP272" s="16"/>
      <c r="NQ272" s="16"/>
      <c r="NR272" s="16"/>
      <c r="NS272" s="16"/>
      <c r="NT272" s="16"/>
      <c r="NU272" s="16"/>
      <c r="NV272" s="16"/>
      <c r="NW272" s="16"/>
      <c r="NX272" s="16"/>
      <c r="NY272" s="16"/>
      <c r="NZ272" s="16"/>
      <c r="OA272" s="16"/>
      <c r="OB272" s="16"/>
      <c r="OC272" s="16"/>
      <c r="OD272" s="16"/>
      <c r="OE272" s="16"/>
      <c r="OF272" s="16"/>
      <c r="OG272" s="16"/>
      <c r="OH272" s="16"/>
      <c r="OI272" s="16"/>
      <c r="OJ272" s="16"/>
      <c r="OK272" s="16"/>
      <c r="OL272" s="16"/>
      <c r="OM272" s="16"/>
      <c r="ON272" s="16"/>
      <c r="OO272" s="16"/>
      <c r="OP272" s="16"/>
      <c r="OQ272" s="16"/>
      <c r="OR272" s="16"/>
      <c r="OS272" s="16"/>
      <c r="OT272" s="16"/>
      <c r="OU272" s="16"/>
      <c r="OV272" s="16"/>
      <c r="OW272" s="16"/>
      <c r="OX272" s="16"/>
      <c r="OY272" s="16"/>
      <c r="OZ272" s="16"/>
      <c r="PA272" s="16"/>
      <c r="PB272" s="16"/>
      <c r="PC272" s="16"/>
      <c r="PD272" s="16"/>
      <c r="PE272" s="16"/>
      <c r="PF272" s="16"/>
      <c r="PG272" s="16"/>
      <c r="PH272" s="16"/>
      <c r="PI272" s="16"/>
      <c r="PJ272" s="16"/>
      <c r="PK272" s="16"/>
      <c r="PL272" s="16"/>
      <c r="PM272" s="16"/>
      <c r="PN272" s="16"/>
      <c r="PO272" s="16"/>
      <c r="PP272" s="16"/>
      <c r="PQ272" s="16"/>
      <c r="PR272" s="16"/>
      <c r="PS272" s="16"/>
      <c r="PT272" s="16"/>
      <c r="PU272" s="16"/>
      <c r="PV272" s="16"/>
      <c r="PW272" s="16"/>
      <c r="PX272" s="16"/>
      <c r="PY272" s="16"/>
      <c r="PZ272" s="16"/>
      <c r="QA272" s="16"/>
      <c r="QB272" s="16"/>
      <c r="QC272" s="16"/>
      <c r="QD272" s="16"/>
      <c r="QE272" s="16"/>
      <c r="QF272" s="16"/>
      <c r="QG272" s="16"/>
      <c r="QH272" s="16"/>
      <c r="QI272" s="16"/>
      <c r="QJ272" s="16"/>
      <c r="QK272" s="16"/>
      <c r="QL272" s="16"/>
      <c r="QM272" s="16"/>
      <c r="QN272" s="16"/>
      <c r="QO272" s="16"/>
      <c r="QP272" s="16"/>
      <c r="QQ272" s="16"/>
      <c r="QR272" s="16"/>
      <c r="QS272" s="16"/>
      <c r="QT272" s="16"/>
      <c r="QU272" s="16"/>
      <c r="QV272" s="16"/>
      <c r="QW272" s="16"/>
      <c r="QX272" s="16"/>
      <c r="QY272" s="16"/>
      <c r="QZ272" s="16"/>
      <c r="RA272" s="16"/>
      <c r="RB272" s="16"/>
      <c r="RC272" s="16"/>
      <c r="RD272" s="16"/>
      <c r="RE272" s="16"/>
      <c r="RF272" s="16"/>
      <c r="RG272" s="16"/>
      <c r="RH272" s="16"/>
      <c r="RI272" s="16"/>
      <c r="RJ272" s="16"/>
      <c r="RK272" s="16"/>
      <c r="RL272" s="16"/>
      <c r="RM272" s="16"/>
      <c r="RN272" s="16"/>
      <c r="RO272" s="16"/>
      <c r="RP272" s="16"/>
      <c r="RQ272" s="16"/>
      <c r="RR272" s="16"/>
      <c r="RS272" s="16"/>
      <c r="RT272" s="16"/>
      <c r="RU272" s="16"/>
      <c r="RV272" s="16"/>
      <c r="RW272" s="16"/>
      <c r="RX272" s="16"/>
      <c r="RY272" s="16"/>
      <c r="RZ272" s="16"/>
      <c r="SA272" s="16"/>
      <c r="SB272" s="16"/>
      <c r="SC272" s="16"/>
      <c r="SD272" s="16"/>
      <c r="SE272" s="16"/>
      <c r="SF272" s="16"/>
      <c r="SG272" s="16"/>
      <c r="SH272" s="16"/>
      <c r="SI272" s="16"/>
      <c r="SJ272" s="16"/>
      <c r="SK272" s="16"/>
      <c r="SL272" s="16"/>
      <c r="SM272" s="16"/>
      <c r="SN272" s="16"/>
      <c r="SO272" s="16"/>
      <c r="SP272" s="16"/>
      <c r="SQ272" s="16"/>
      <c r="SR272" s="16"/>
      <c r="SS272" s="16"/>
      <c r="ST272" s="16"/>
      <c r="SU272" s="16"/>
      <c r="SV272" s="16"/>
      <c r="SW272" s="16"/>
      <c r="SX272" s="16"/>
      <c r="SY272" s="16"/>
      <c r="SZ272" s="16"/>
      <c r="TA272" s="16"/>
      <c r="TB272" s="16"/>
      <c r="TC272" s="16"/>
      <c r="TD272" s="16"/>
      <c r="TE272" s="16"/>
      <c r="TF272" s="16"/>
      <c r="TG272" s="16"/>
      <c r="TH272" s="16"/>
      <c r="TI272" s="16"/>
      <c r="TJ272" s="16"/>
      <c r="TK272" s="16"/>
      <c r="TL272" s="16"/>
      <c r="TM272" s="16"/>
      <c r="TN272" s="16"/>
      <c r="TO272" s="16"/>
      <c r="TP272" s="16"/>
      <c r="TQ272" s="16"/>
      <c r="TR272" s="16"/>
      <c r="TS272" s="16"/>
      <c r="TT272" s="16"/>
      <c r="TU272" s="16"/>
      <c r="TV272" s="16"/>
      <c r="TW272" s="16"/>
      <c r="TX272" s="16"/>
    </row>
    <row r="273" spans="1:544" s="17" customFormat="1" ht="12" customHeight="1" x14ac:dyDescent="0.2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31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16"/>
      <c r="CU273" s="16"/>
      <c r="CV273" s="16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16"/>
      <c r="DL273" s="16"/>
      <c r="DM273" s="16"/>
      <c r="DN273" s="16"/>
      <c r="DO273" s="16"/>
      <c r="DP273" s="16"/>
      <c r="DQ273" s="16"/>
      <c r="DR273" s="16"/>
      <c r="DS273" s="16"/>
      <c r="DT273" s="16"/>
      <c r="DU273" s="16"/>
      <c r="DV273" s="16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  <c r="EO273" s="16"/>
      <c r="EP273" s="16"/>
      <c r="EQ273" s="16"/>
      <c r="ER273" s="16"/>
      <c r="ES273" s="16"/>
      <c r="ET273" s="16"/>
      <c r="EU273" s="16"/>
      <c r="EV273" s="16"/>
      <c r="EW273" s="16"/>
      <c r="EX273" s="16"/>
      <c r="EY273" s="16"/>
      <c r="EZ273" s="16"/>
      <c r="FA273" s="16"/>
      <c r="FB273" s="16"/>
      <c r="FC273" s="16"/>
      <c r="FD273" s="16"/>
      <c r="FE273" s="16"/>
      <c r="FF273" s="16"/>
      <c r="FG273" s="16"/>
      <c r="FH273" s="16"/>
      <c r="FI273" s="16"/>
      <c r="FJ273" s="16"/>
      <c r="FK273" s="16"/>
      <c r="FL273" s="16"/>
      <c r="FM273" s="16"/>
      <c r="FN273" s="16"/>
      <c r="FO273" s="16"/>
      <c r="FP273" s="16"/>
      <c r="FQ273" s="16"/>
      <c r="FR273" s="16"/>
      <c r="FS273" s="16"/>
      <c r="FT273" s="16"/>
      <c r="FU273" s="16"/>
      <c r="FV273" s="16"/>
      <c r="FW273" s="16"/>
      <c r="FX273" s="16"/>
      <c r="FY273" s="16"/>
      <c r="FZ273" s="16"/>
      <c r="GA273" s="16"/>
      <c r="GB273" s="16"/>
      <c r="GC273" s="16"/>
      <c r="GD273" s="16"/>
      <c r="GE273" s="16"/>
      <c r="GF273" s="16"/>
      <c r="GG273" s="16"/>
      <c r="GH273" s="16"/>
      <c r="GI273" s="16"/>
      <c r="GJ273" s="16"/>
      <c r="GK273" s="16"/>
      <c r="GL273" s="16"/>
      <c r="GM273" s="16"/>
      <c r="GN273" s="16"/>
      <c r="GO273" s="16"/>
      <c r="GP273" s="16"/>
      <c r="GQ273" s="16"/>
      <c r="GR273" s="16"/>
      <c r="GS273" s="16"/>
      <c r="GT273" s="16"/>
      <c r="GU273" s="16"/>
      <c r="GV273" s="16"/>
      <c r="GW273" s="16"/>
      <c r="GX273" s="16"/>
      <c r="GY273" s="16"/>
      <c r="GZ273" s="16"/>
      <c r="HA273" s="16"/>
      <c r="HB273" s="16"/>
      <c r="HC273" s="16"/>
      <c r="HD273" s="16"/>
      <c r="HE273" s="16"/>
      <c r="HF273" s="16"/>
      <c r="HG273" s="16"/>
      <c r="HH273" s="16"/>
      <c r="HI273" s="16"/>
      <c r="HJ273" s="16"/>
      <c r="HK273" s="16"/>
      <c r="HL273" s="16"/>
      <c r="HM273" s="16"/>
      <c r="HN273" s="16"/>
      <c r="HO273" s="16"/>
      <c r="HP273" s="16"/>
      <c r="HQ273" s="16"/>
      <c r="HR273" s="16"/>
      <c r="HS273" s="16"/>
      <c r="HT273" s="16"/>
      <c r="HU273" s="16"/>
      <c r="HV273" s="16"/>
      <c r="HW273" s="16"/>
      <c r="HX273" s="16"/>
      <c r="HY273" s="16"/>
      <c r="HZ273" s="16"/>
      <c r="IA273" s="16"/>
      <c r="IB273" s="16"/>
      <c r="IC273" s="16"/>
      <c r="ID273" s="16"/>
      <c r="IE273" s="16"/>
      <c r="IF273" s="16"/>
      <c r="IG273" s="16"/>
      <c r="IH273" s="16"/>
      <c r="II273" s="16"/>
      <c r="IJ273" s="16"/>
      <c r="IK273" s="16"/>
      <c r="IL273" s="16"/>
      <c r="IM273" s="16"/>
      <c r="IN273" s="16"/>
      <c r="IO273" s="16"/>
      <c r="IP273" s="16"/>
      <c r="IQ273" s="16"/>
      <c r="IR273" s="16"/>
      <c r="IS273" s="16"/>
      <c r="IT273" s="16"/>
      <c r="IU273" s="16"/>
      <c r="IV273" s="16"/>
      <c r="IW273" s="16"/>
      <c r="IX273" s="16"/>
      <c r="IY273" s="16"/>
      <c r="IZ273" s="16"/>
      <c r="JA273" s="16"/>
      <c r="JB273" s="16"/>
      <c r="JC273" s="16"/>
      <c r="JD273" s="16"/>
      <c r="JE273" s="16"/>
      <c r="JF273" s="16"/>
      <c r="JG273" s="16"/>
      <c r="JH273" s="16"/>
      <c r="JI273" s="16"/>
      <c r="JJ273" s="16"/>
      <c r="JK273" s="16"/>
      <c r="JL273" s="16"/>
      <c r="JM273" s="16"/>
      <c r="JN273" s="16"/>
      <c r="JO273" s="16"/>
      <c r="JP273" s="16"/>
      <c r="JQ273" s="16"/>
      <c r="JR273" s="16"/>
      <c r="JS273" s="16"/>
      <c r="JT273" s="16"/>
      <c r="JU273" s="16"/>
      <c r="JV273" s="16"/>
      <c r="JW273" s="16"/>
      <c r="JX273" s="16"/>
      <c r="JY273" s="16"/>
      <c r="JZ273" s="16"/>
      <c r="KA273" s="16"/>
      <c r="KB273" s="16"/>
      <c r="KC273" s="16"/>
      <c r="KD273" s="16"/>
      <c r="KE273" s="16"/>
      <c r="KF273" s="16"/>
      <c r="KG273" s="16"/>
      <c r="KH273" s="16"/>
      <c r="KI273" s="16"/>
      <c r="KJ273" s="16"/>
      <c r="KK273" s="16"/>
      <c r="KL273" s="16"/>
      <c r="KM273" s="16"/>
      <c r="KN273" s="16"/>
      <c r="KO273" s="16"/>
      <c r="KP273" s="16"/>
      <c r="KQ273" s="16"/>
      <c r="KR273" s="16"/>
      <c r="KS273" s="16"/>
      <c r="KT273" s="16"/>
      <c r="KU273" s="16"/>
      <c r="KV273" s="16"/>
      <c r="KW273" s="16"/>
      <c r="KX273" s="16"/>
      <c r="KY273" s="16"/>
      <c r="KZ273" s="16"/>
      <c r="LA273" s="16"/>
      <c r="LB273" s="16"/>
      <c r="LC273" s="16"/>
      <c r="LD273" s="16"/>
      <c r="LE273" s="16"/>
      <c r="LF273" s="16"/>
      <c r="LG273" s="16"/>
      <c r="LH273" s="16"/>
      <c r="LI273" s="16"/>
      <c r="LJ273" s="16"/>
      <c r="LK273" s="16"/>
      <c r="LL273" s="16"/>
      <c r="LM273" s="16"/>
      <c r="LN273" s="16"/>
      <c r="LO273" s="16"/>
      <c r="LP273" s="16"/>
      <c r="LQ273" s="16"/>
      <c r="LR273" s="16"/>
      <c r="LS273" s="16"/>
      <c r="LT273" s="16"/>
      <c r="LU273" s="16"/>
      <c r="LV273" s="16"/>
      <c r="LW273" s="16"/>
      <c r="LX273" s="16"/>
      <c r="LY273" s="16"/>
      <c r="LZ273" s="16"/>
      <c r="MA273" s="16"/>
      <c r="MB273" s="16"/>
      <c r="MC273" s="16"/>
      <c r="MD273" s="16"/>
      <c r="ME273" s="16"/>
      <c r="MF273" s="16"/>
      <c r="MG273" s="16"/>
      <c r="MH273" s="16"/>
      <c r="MI273" s="16"/>
      <c r="MJ273" s="16"/>
      <c r="MK273" s="16"/>
      <c r="ML273" s="16"/>
      <c r="MM273" s="16"/>
      <c r="MN273" s="16"/>
      <c r="MO273" s="16"/>
      <c r="MP273" s="16"/>
      <c r="MQ273" s="16"/>
      <c r="MR273" s="16"/>
      <c r="MS273" s="16"/>
      <c r="MT273" s="16"/>
      <c r="MU273" s="16"/>
      <c r="MV273" s="16"/>
      <c r="MW273" s="16"/>
      <c r="MX273" s="16"/>
      <c r="MY273" s="16"/>
      <c r="MZ273" s="16"/>
      <c r="NA273" s="16"/>
      <c r="NB273" s="16"/>
      <c r="NC273" s="16"/>
      <c r="ND273" s="16"/>
      <c r="NE273" s="16"/>
      <c r="NF273" s="16"/>
      <c r="NG273" s="16"/>
      <c r="NH273" s="16"/>
      <c r="NI273" s="16"/>
      <c r="NJ273" s="16"/>
      <c r="NK273" s="16"/>
      <c r="NL273" s="16"/>
      <c r="NM273" s="16"/>
      <c r="NN273" s="16"/>
      <c r="NO273" s="16"/>
      <c r="NP273" s="16"/>
      <c r="NQ273" s="16"/>
      <c r="NR273" s="16"/>
      <c r="NS273" s="16"/>
      <c r="NT273" s="16"/>
      <c r="NU273" s="16"/>
      <c r="NV273" s="16"/>
      <c r="NW273" s="16"/>
      <c r="NX273" s="16"/>
      <c r="NY273" s="16"/>
      <c r="NZ273" s="16"/>
      <c r="OA273" s="16"/>
      <c r="OB273" s="16"/>
      <c r="OC273" s="16"/>
      <c r="OD273" s="16"/>
      <c r="OE273" s="16"/>
      <c r="OF273" s="16"/>
      <c r="OG273" s="16"/>
      <c r="OH273" s="16"/>
      <c r="OI273" s="16"/>
      <c r="OJ273" s="16"/>
      <c r="OK273" s="16"/>
      <c r="OL273" s="16"/>
      <c r="OM273" s="16"/>
      <c r="ON273" s="16"/>
      <c r="OO273" s="16"/>
      <c r="OP273" s="16"/>
      <c r="OQ273" s="16"/>
      <c r="OR273" s="16"/>
      <c r="OS273" s="16"/>
      <c r="OT273" s="16"/>
      <c r="OU273" s="16"/>
      <c r="OV273" s="16"/>
      <c r="OW273" s="16"/>
      <c r="OX273" s="16"/>
      <c r="OY273" s="16"/>
      <c r="OZ273" s="16"/>
      <c r="PA273" s="16"/>
      <c r="PB273" s="16"/>
      <c r="PC273" s="16"/>
      <c r="PD273" s="16"/>
      <c r="PE273" s="16"/>
      <c r="PF273" s="16"/>
      <c r="PG273" s="16"/>
      <c r="PH273" s="16"/>
      <c r="PI273" s="16"/>
      <c r="PJ273" s="16"/>
      <c r="PK273" s="16"/>
      <c r="PL273" s="16"/>
      <c r="PM273" s="16"/>
      <c r="PN273" s="16"/>
      <c r="PO273" s="16"/>
      <c r="PP273" s="16"/>
      <c r="PQ273" s="16"/>
      <c r="PR273" s="16"/>
      <c r="PS273" s="16"/>
      <c r="PT273" s="16"/>
      <c r="PU273" s="16"/>
      <c r="PV273" s="16"/>
      <c r="PW273" s="16"/>
      <c r="PX273" s="16"/>
      <c r="PY273" s="16"/>
      <c r="PZ273" s="16"/>
      <c r="QA273" s="16"/>
      <c r="QB273" s="16"/>
      <c r="QC273" s="16"/>
      <c r="QD273" s="16"/>
      <c r="QE273" s="16"/>
      <c r="QF273" s="16"/>
      <c r="QG273" s="16"/>
      <c r="QH273" s="16"/>
      <c r="QI273" s="16"/>
      <c r="QJ273" s="16"/>
      <c r="QK273" s="16"/>
      <c r="QL273" s="16"/>
      <c r="QM273" s="16"/>
      <c r="QN273" s="16"/>
      <c r="QO273" s="16"/>
      <c r="QP273" s="16"/>
      <c r="QQ273" s="16"/>
      <c r="QR273" s="16"/>
      <c r="QS273" s="16"/>
      <c r="QT273" s="16"/>
      <c r="QU273" s="16"/>
      <c r="QV273" s="16"/>
      <c r="QW273" s="16"/>
      <c r="QX273" s="16"/>
      <c r="QY273" s="16"/>
      <c r="QZ273" s="16"/>
      <c r="RA273" s="16"/>
      <c r="RB273" s="16"/>
      <c r="RC273" s="16"/>
      <c r="RD273" s="16"/>
      <c r="RE273" s="16"/>
      <c r="RF273" s="16"/>
      <c r="RG273" s="16"/>
      <c r="RH273" s="16"/>
      <c r="RI273" s="16"/>
      <c r="RJ273" s="16"/>
      <c r="RK273" s="16"/>
      <c r="RL273" s="16"/>
      <c r="RM273" s="16"/>
      <c r="RN273" s="16"/>
      <c r="RO273" s="16"/>
      <c r="RP273" s="16"/>
      <c r="RQ273" s="16"/>
      <c r="RR273" s="16"/>
      <c r="RS273" s="16"/>
      <c r="RT273" s="16"/>
      <c r="RU273" s="16"/>
      <c r="RV273" s="16"/>
      <c r="RW273" s="16"/>
      <c r="RX273" s="16"/>
      <c r="RY273" s="16"/>
      <c r="RZ273" s="16"/>
      <c r="SA273" s="16"/>
      <c r="SB273" s="16"/>
      <c r="SC273" s="16"/>
      <c r="SD273" s="16"/>
      <c r="SE273" s="16"/>
      <c r="SF273" s="16"/>
      <c r="SG273" s="16"/>
      <c r="SH273" s="16"/>
      <c r="SI273" s="16"/>
      <c r="SJ273" s="16"/>
      <c r="SK273" s="16"/>
      <c r="SL273" s="16"/>
      <c r="SM273" s="16"/>
      <c r="SN273" s="16"/>
      <c r="SO273" s="16"/>
      <c r="SP273" s="16"/>
      <c r="SQ273" s="16"/>
      <c r="SR273" s="16"/>
      <c r="SS273" s="16"/>
      <c r="ST273" s="16"/>
      <c r="SU273" s="16"/>
      <c r="SV273" s="16"/>
      <c r="SW273" s="16"/>
      <c r="SX273" s="16"/>
      <c r="SY273" s="16"/>
      <c r="SZ273" s="16"/>
      <c r="TA273" s="16"/>
      <c r="TB273" s="16"/>
      <c r="TC273" s="16"/>
      <c r="TD273" s="16"/>
      <c r="TE273" s="16"/>
      <c r="TF273" s="16"/>
      <c r="TG273" s="16"/>
      <c r="TH273" s="16"/>
      <c r="TI273" s="16"/>
      <c r="TJ273" s="16"/>
      <c r="TK273" s="16"/>
      <c r="TL273" s="16"/>
      <c r="TM273" s="16"/>
      <c r="TN273" s="16"/>
      <c r="TO273" s="16"/>
      <c r="TP273" s="16"/>
      <c r="TQ273" s="16"/>
      <c r="TR273" s="16"/>
      <c r="TS273" s="16"/>
      <c r="TT273" s="16"/>
      <c r="TU273" s="16"/>
      <c r="TV273" s="16"/>
      <c r="TW273" s="16"/>
      <c r="TX273" s="16"/>
    </row>
    <row r="274" spans="1:544" s="17" customFormat="1" ht="12" customHeight="1" x14ac:dyDescent="0.2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31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  <c r="EO274" s="16"/>
      <c r="EP274" s="16"/>
      <c r="EQ274" s="16"/>
      <c r="ER274" s="16"/>
      <c r="ES274" s="16"/>
      <c r="ET274" s="16"/>
      <c r="EU274" s="16"/>
      <c r="EV274" s="16"/>
      <c r="EW274" s="16"/>
      <c r="EX274" s="16"/>
      <c r="EY274" s="16"/>
      <c r="EZ274" s="16"/>
      <c r="FA274" s="16"/>
      <c r="FB274" s="16"/>
      <c r="FC274" s="16"/>
      <c r="FD274" s="16"/>
      <c r="FE274" s="16"/>
      <c r="FF274" s="16"/>
      <c r="FG274" s="16"/>
      <c r="FH274" s="16"/>
      <c r="FI274" s="16"/>
      <c r="FJ274" s="16"/>
      <c r="FK274" s="16"/>
      <c r="FL274" s="16"/>
      <c r="FM274" s="16"/>
      <c r="FN274" s="16"/>
      <c r="FO274" s="16"/>
      <c r="FP274" s="16"/>
      <c r="FQ274" s="16"/>
      <c r="FR274" s="16"/>
      <c r="FS274" s="16"/>
      <c r="FT274" s="16"/>
      <c r="FU274" s="16"/>
      <c r="FV274" s="16"/>
      <c r="FW274" s="16"/>
      <c r="FX274" s="16"/>
      <c r="FY274" s="16"/>
      <c r="FZ274" s="16"/>
      <c r="GA274" s="16"/>
      <c r="GB274" s="16"/>
      <c r="GC274" s="16"/>
      <c r="GD274" s="16"/>
      <c r="GE274" s="16"/>
      <c r="GF274" s="16"/>
      <c r="GG274" s="16"/>
      <c r="GH274" s="16"/>
      <c r="GI274" s="16"/>
      <c r="GJ274" s="16"/>
      <c r="GK274" s="16"/>
      <c r="GL274" s="16"/>
      <c r="GM274" s="16"/>
      <c r="GN274" s="16"/>
      <c r="GO274" s="16"/>
      <c r="GP274" s="16"/>
      <c r="GQ274" s="16"/>
      <c r="GR274" s="16"/>
      <c r="GS274" s="16"/>
      <c r="GT274" s="16"/>
      <c r="GU274" s="16"/>
      <c r="GV274" s="16"/>
      <c r="GW274" s="16"/>
      <c r="GX274" s="16"/>
      <c r="GY274" s="16"/>
      <c r="GZ274" s="16"/>
      <c r="HA274" s="16"/>
      <c r="HB274" s="16"/>
      <c r="HC274" s="16"/>
      <c r="HD274" s="16"/>
      <c r="HE274" s="16"/>
      <c r="HF274" s="16"/>
      <c r="HG274" s="16"/>
      <c r="HH274" s="16"/>
      <c r="HI274" s="16"/>
      <c r="HJ274" s="16"/>
      <c r="HK274" s="16"/>
      <c r="HL274" s="16"/>
      <c r="HM274" s="16"/>
      <c r="HN274" s="16"/>
      <c r="HO274" s="16"/>
      <c r="HP274" s="16"/>
      <c r="HQ274" s="16"/>
      <c r="HR274" s="16"/>
      <c r="HS274" s="16"/>
      <c r="HT274" s="16"/>
      <c r="HU274" s="16"/>
      <c r="HV274" s="16"/>
      <c r="HW274" s="16"/>
      <c r="HX274" s="16"/>
      <c r="HY274" s="16"/>
      <c r="HZ274" s="16"/>
      <c r="IA274" s="16"/>
      <c r="IB274" s="16"/>
      <c r="IC274" s="16"/>
      <c r="ID274" s="16"/>
      <c r="IE274" s="16"/>
      <c r="IF274" s="16"/>
      <c r="IG274" s="16"/>
      <c r="IH274" s="16"/>
      <c r="II274" s="16"/>
      <c r="IJ274" s="16"/>
      <c r="IK274" s="16"/>
      <c r="IL274" s="16"/>
      <c r="IM274" s="16"/>
      <c r="IN274" s="16"/>
      <c r="IO274" s="16"/>
      <c r="IP274" s="16"/>
      <c r="IQ274" s="16"/>
      <c r="IR274" s="16"/>
      <c r="IS274" s="16"/>
      <c r="IT274" s="16"/>
      <c r="IU274" s="16"/>
      <c r="IV274" s="16"/>
      <c r="IW274" s="16"/>
      <c r="IX274" s="16"/>
      <c r="IY274" s="16"/>
      <c r="IZ274" s="16"/>
      <c r="JA274" s="16"/>
      <c r="JB274" s="16"/>
      <c r="JC274" s="16"/>
      <c r="JD274" s="16"/>
      <c r="JE274" s="16"/>
      <c r="JF274" s="16"/>
      <c r="JG274" s="16"/>
      <c r="JH274" s="16"/>
      <c r="JI274" s="16"/>
      <c r="JJ274" s="16"/>
      <c r="JK274" s="16"/>
      <c r="JL274" s="16"/>
      <c r="JM274" s="16"/>
      <c r="JN274" s="16"/>
      <c r="JO274" s="16"/>
      <c r="JP274" s="16"/>
      <c r="JQ274" s="16"/>
      <c r="JR274" s="16"/>
      <c r="JS274" s="16"/>
      <c r="JT274" s="16"/>
      <c r="JU274" s="16"/>
      <c r="JV274" s="16"/>
      <c r="JW274" s="16"/>
      <c r="JX274" s="16"/>
      <c r="JY274" s="16"/>
      <c r="JZ274" s="16"/>
      <c r="KA274" s="16"/>
      <c r="KB274" s="16"/>
      <c r="KC274" s="16"/>
      <c r="KD274" s="16"/>
      <c r="KE274" s="16"/>
      <c r="KF274" s="16"/>
      <c r="KG274" s="16"/>
      <c r="KH274" s="16"/>
      <c r="KI274" s="16"/>
      <c r="KJ274" s="16"/>
      <c r="KK274" s="16"/>
      <c r="KL274" s="16"/>
      <c r="KM274" s="16"/>
      <c r="KN274" s="16"/>
      <c r="KO274" s="16"/>
      <c r="KP274" s="16"/>
      <c r="KQ274" s="16"/>
      <c r="KR274" s="16"/>
      <c r="KS274" s="16"/>
      <c r="KT274" s="16"/>
      <c r="KU274" s="16"/>
      <c r="KV274" s="16"/>
      <c r="KW274" s="16"/>
      <c r="KX274" s="16"/>
      <c r="KY274" s="16"/>
      <c r="KZ274" s="16"/>
      <c r="LA274" s="16"/>
      <c r="LB274" s="16"/>
      <c r="LC274" s="16"/>
      <c r="LD274" s="16"/>
      <c r="LE274" s="16"/>
      <c r="LF274" s="16"/>
      <c r="LG274" s="16"/>
      <c r="LH274" s="16"/>
      <c r="LI274" s="16"/>
      <c r="LJ274" s="16"/>
      <c r="LK274" s="16"/>
      <c r="LL274" s="16"/>
      <c r="LM274" s="16"/>
      <c r="LN274" s="16"/>
      <c r="LO274" s="16"/>
      <c r="LP274" s="16"/>
      <c r="LQ274" s="16"/>
      <c r="LR274" s="16"/>
      <c r="LS274" s="16"/>
      <c r="LT274" s="16"/>
      <c r="LU274" s="16"/>
      <c r="LV274" s="16"/>
      <c r="LW274" s="16"/>
      <c r="LX274" s="16"/>
      <c r="LY274" s="16"/>
      <c r="LZ274" s="16"/>
      <c r="MA274" s="16"/>
      <c r="MB274" s="16"/>
      <c r="MC274" s="16"/>
      <c r="MD274" s="16"/>
      <c r="ME274" s="16"/>
      <c r="MF274" s="16"/>
      <c r="MG274" s="16"/>
      <c r="MH274" s="16"/>
      <c r="MI274" s="16"/>
      <c r="MJ274" s="16"/>
      <c r="MK274" s="16"/>
      <c r="ML274" s="16"/>
      <c r="MM274" s="16"/>
      <c r="MN274" s="16"/>
      <c r="MO274" s="16"/>
      <c r="MP274" s="16"/>
      <c r="MQ274" s="16"/>
      <c r="MR274" s="16"/>
      <c r="MS274" s="16"/>
      <c r="MT274" s="16"/>
      <c r="MU274" s="16"/>
      <c r="MV274" s="16"/>
      <c r="MW274" s="16"/>
      <c r="MX274" s="16"/>
      <c r="MY274" s="16"/>
      <c r="MZ274" s="16"/>
      <c r="NA274" s="16"/>
      <c r="NB274" s="16"/>
      <c r="NC274" s="16"/>
      <c r="ND274" s="16"/>
      <c r="NE274" s="16"/>
      <c r="NF274" s="16"/>
      <c r="NG274" s="16"/>
      <c r="NH274" s="16"/>
      <c r="NI274" s="16"/>
      <c r="NJ274" s="16"/>
      <c r="NK274" s="16"/>
      <c r="NL274" s="16"/>
      <c r="NM274" s="16"/>
      <c r="NN274" s="16"/>
      <c r="NO274" s="16"/>
      <c r="NP274" s="16"/>
      <c r="NQ274" s="16"/>
      <c r="NR274" s="16"/>
      <c r="NS274" s="16"/>
      <c r="NT274" s="16"/>
      <c r="NU274" s="16"/>
      <c r="NV274" s="16"/>
      <c r="NW274" s="16"/>
      <c r="NX274" s="16"/>
      <c r="NY274" s="16"/>
      <c r="NZ274" s="16"/>
      <c r="OA274" s="16"/>
      <c r="OB274" s="16"/>
      <c r="OC274" s="16"/>
      <c r="OD274" s="16"/>
      <c r="OE274" s="16"/>
      <c r="OF274" s="16"/>
      <c r="OG274" s="16"/>
      <c r="OH274" s="16"/>
      <c r="OI274" s="16"/>
      <c r="OJ274" s="16"/>
      <c r="OK274" s="16"/>
      <c r="OL274" s="16"/>
      <c r="OM274" s="16"/>
      <c r="ON274" s="16"/>
      <c r="OO274" s="16"/>
      <c r="OP274" s="16"/>
      <c r="OQ274" s="16"/>
      <c r="OR274" s="16"/>
      <c r="OS274" s="16"/>
      <c r="OT274" s="16"/>
      <c r="OU274" s="16"/>
      <c r="OV274" s="16"/>
      <c r="OW274" s="16"/>
      <c r="OX274" s="16"/>
      <c r="OY274" s="16"/>
      <c r="OZ274" s="16"/>
      <c r="PA274" s="16"/>
      <c r="PB274" s="16"/>
      <c r="PC274" s="16"/>
      <c r="PD274" s="16"/>
      <c r="PE274" s="16"/>
      <c r="PF274" s="16"/>
      <c r="PG274" s="16"/>
      <c r="PH274" s="16"/>
      <c r="PI274" s="16"/>
      <c r="PJ274" s="16"/>
      <c r="PK274" s="16"/>
      <c r="PL274" s="16"/>
      <c r="PM274" s="16"/>
      <c r="PN274" s="16"/>
      <c r="PO274" s="16"/>
      <c r="PP274" s="16"/>
      <c r="PQ274" s="16"/>
      <c r="PR274" s="16"/>
      <c r="PS274" s="16"/>
      <c r="PT274" s="16"/>
      <c r="PU274" s="16"/>
      <c r="PV274" s="16"/>
      <c r="PW274" s="16"/>
      <c r="PX274" s="16"/>
      <c r="PY274" s="16"/>
      <c r="PZ274" s="16"/>
      <c r="QA274" s="16"/>
      <c r="QB274" s="16"/>
      <c r="QC274" s="16"/>
      <c r="QD274" s="16"/>
      <c r="QE274" s="16"/>
      <c r="QF274" s="16"/>
      <c r="QG274" s="16"/>
      <c r="QH274" s="16"/>
      <c r="QI274" s="16"/>
      <c r="QJ274" s="16"/>
      <c r="QK274" s="16"/>
      <c r="QL274" s="16"/>
      <c r="QM274" s="16"/>
      <c r="QN274" s="16"/>
      <c r="QO274" s="16"/>
      <c r="QP274" s="16"/>
      <c r="QQ274" s="16"/>
      <c r="QR274" s="16"/>
      <c r="QS274" s="16"/>
      <c r="QT274" s="16"/>
      <c r="QU274" s="16"/>
      <c r="QV274" s="16"/>
      <c r="QW274" s="16"/>
      <c r="QX274" s="16"/>
      <c r="QY274" s="16"/>
      <c r="QZ274" s="16"/>
      <c r="RA274" s="16"/>
      <c r="RB274" s="16"/>
      <c r="RC274" s="16"/>
      <c r="RD274" s="16"/>
      <c r="RE274" s="16"/>
      <c r="RF274" s="16"/>
      <c r="RG274" s="16"/>
      <c r="RH274" s="16"/>
      <c r="RI274" s="16"/>
      <c r="RJ274" s="16"/>
      <c r="RK274" s="16"/>
      <c r="RL274" s="16"/>
      <c r="RM274" s="16"/>
      <c r="RN274" s="16"/>
      <c r="RO274" s="16"/>
      <c r="RP274" s="16"/>
      <c r="RQ274" s="16"/>
      <c r="RR274" s="16"/>
      <c r="RS274" s="16"/>
      <c r="RT274" s="16"/>
      <c r="RU274" s="16"/>
      <c r="RV274" s="16"/>
      <c r="RW274" s="16"/>
      <c r="RX274" s="16"/>
      <c r="RY274" s="16"/>
      <c r="RZ274" s="16"/>
      <c r="SA274" s="16"/>
      <c r="SB274" s="16"/>
      <c r="SC274" s="16"/>
      <c r="SD274" s="16"/>
      <c r="SE274" s="16"/>
      <c r="SF274" s="16"/>
      <c r="SG274" s="16"/>
      <c r="SH274" s="16"/>
      <c r="SI274" s="16"/>
      <c r="SJ274" s="16"/>
      <c r="SK274" s="16"/>
      <c r="SL274" s="16"/>
      <c r="SM274" s="16"/>
      <c r="SN274" s="16"/>
      <c r="SO274" s="16"/>
      <c r="SP274" s="16"/>
      <c r="SQ274" s="16"/>
      <c r="SR274" s="16"/>
      <c r="SS274" s="16"/>
      <c r="ST274" s="16"/>
      <c r="SU274" s="16"/>
      <c r="SV274" s="16"/>
      <c r="SW274" s="16"/>
      <c r="SX274" s="16"/>
      <c r="SY274" s="16"/>
      <c r="SZ274" s="16"/>
      <c r="TA274" s="16"/>
      <c r="TB274" s="16"/>
      <c r="TC274" s="16"/>
      <c r="TD274" s="16"/>
      <c r="TE274" s="16"/>
      <c r="TF274" s="16"/>
      <c r="TG274" s="16"/>
      <c r="TH274" s="16"/>
      <c r="TI274" s="16"/>
      <c r="TJ274" s="16"/>
      <c r="TK274" s="16"/>
      <c r="TL274" s="16"/>
      <c r="TM274" s="16"/>
      <c r="TN274" s="16"/>
      <c r="TO274" s="16"/>
      <c r="TP274" s="16"/>
      <c r="TQ274" s="16"/>
      <c r="TR274" s="16"/>
      <c r="TS274" s="16"/>
      <c r="TT274" s="16"/>
      <c r="TU274" s="16"/>
      <c r="TV274" s="16"/>
      <c r="TW274" s="16"/>
      <c r="TX274" s="16"/>
    </row>
    <row r="275" spans="1:544" s="17" customFormat="1" ht="12" customHeight="1" x14ac:dyDescent="0.2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31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16"/>
      <c r="BQ275" s="16"/>
      <c r="BR275" s="16"/>
      <c r="BS275" s="16"/>
      <c r="BT275" s="16"/>
      <c r="BU275" s="16"/>
      <c r="BV275" s="16"/>
      <c r="BW275" s="16"/>
      <c r="BX275" s="16"/>
      <c r="BY275" s="16"/>
      <c r="BZ275" s="16"/>
      <c r="CA275" s="16"/>
      <c r="CB275" s="16"/>
      <c r="CC275" s="16"/>
      <c r="CD275" s="16"/>
      <c r="CE275" s="16"/>
      <c r="CF275" s="16"/>
      <c r="CG275" s="16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16"/>
      <c r="CU275" s="16"/>
      <c r="CV275" s="16"/>
      <c r="CW275" s="16"/>
      <c r="CX275" s="16"/>
      <c r="CY275" s="16"/>
      <c r="CZ275" s="16"/>
      <c r="DA275" s="16"/>
      <c r="DB275" s="16"/>
      <c r="DC275" s="16"/>
      <c r="DD275" s="16"/>
      <c r="DE275" s="16"/>
      <c r="DF275" s="16"/>
      <c r="DG275" s="16"/>
      <c r="DH275" s="16"/>
      <c r="DI275" s="16"/>
      <c r="DJ275" s="16"/>
      <c r="DK275" s="16"/>
      <c r="DL275" s="16"/>
      <c r="DM275" s="16"/>
      <c r="DN275" s="16"/>
      <c r="DO275" s="16"/>
      <c r="DP275" s="16"/>
      <c r="DQ275" s="16"/>
      <c r="DR275" s="16"/>
      <c r="DS275" s="16"/>
      <c r="DT275" s="16"/>
      <c r="DU275" s="16"/>
      <c r="DV275" s="16"/>
      <c r="DW275" s="16"/>
      <c r="DX275" s="16"/>
      <c r="DY275" s="16"/>
      <c r="DZ275" s="16"/>
      <c r="EA275" s="16"/>
      <c r="EB275" s="16"/>
      <c r="EC275" s="16"/>
      <c r="ED275" s="16"/>
      <c r="EE275" s="16"/>
      <c r="EF275" s="16"/>
      <c r="EG275" s="16"/>
      <c r="EH275" s="16"/>
      <c r="EI275" s="16"/>
      <c r="EJ275" s="16"/>
      <c r="EK275" s="16"/>
      <c r="EL275" s="16"/>
      <c r="EM275" s="16"/>
      <c r="EN275" s="16"/>
      <c r="EO275" s="16"/>
      <c r="EP275" s="16"/>
      <c r="EQ275" s="16"/>
      <c r="ER275" s="16"/>
      <c r="ES275" s="16"/>
      <c r="ET275" s="16"/>
      <c r="EU275" s="16"/>
      <c r="EV275" s="16"/>
      <c r="EW275" s="16"/>
      <c r="EX275" s="16"/>
      <c r="EY275" s="16"/>
      <c r="EZ275" s="16"/>
      <c r="FA275" s="16"/>
      <c r="FB275" s="16"/>
      <c r="FC275" s="16"/>
      <c r="FD275" s="16"/>
      <c r="FE275" s="16"/>
      <c r="FF275" s="16"/>
      <c r="FG275" s="16"/>
      <c r="FH275" s="16"/>
      <c r="FI275" s="16"/>
      <c r="FJ275" s="16"/>
      <c r="FK275" s="16"/>
      <c r="FL275" s="16"/>
      <c r="FM275" s="16"/>
      <c r="FN275" s="16"/>
      <c r="FO275" s="16"/>
      <c r="FP275" s="16"/>
      <c r="FQ275" s="16"/>
      <c r="FR275" s="16"/>
      <c r="FS275" s="16"/>
      <c r="FT275" s="16"/>
      <c r="FU275" s="16"/>
      <c r="FV275" s="16"/>
      <c r="FW275" s="16"/>
      <c r="FX275" s="16"/>
      <c r="FY275" s="16"/>
      <c r="FZ275" s="16"/>
      <c r="GA275" s="16"/>
      <c r="GB275" s="16"/>
      <c r="GC275" s="16"/>
      <c r="GD275" s="16"/>
      <c r="GE275" s="16"/>
      <c r="GF275" s="16"/>
      <c r="GG275" s="16"/>
      <c r="GH275" s="16"/>
      <c r="GI275" s="16"/>
      <c r="GJ275" s="16"/>
      <c r="GK275" s="16"/>
      <c r="GL275" s="16"/>
      <c r="GM275" s="16"/>
      <c r="GN275" s="16"/>
      <c r="GO275" s="16"/>
      <c r="GP275" s="16"/>
      <c r="GQ275" s="16"/>
      <c r="GR275" s="16"/>
      <c r="GS275" s="16"/>
      <c r="GT275" s="16"/>
      <c r="GU275" s="16"/>
      <c r="GV275" s="16"/>
      <c r="GW275" s="16"/>
      <c r="GX275" s="16"/>
      <c r="GY275" s="16"/>
      <c r="GZ275" s="16"/>
      <c r="HA275" s="16"/>
      <c r="HB275" s="16"/>
      <c r="HC275" s="16"/>
      <c r="HD275" s="16"/>
      <c r="HE275" s="16"/>
      <c r="HF275" s="16"/>
      <c r="HG275" s="16"/>
      <c r="HH275" s="16"/>
      <c r="HI275" s="16"/>
      <c r="HJ275" s="16"/>
      <c r="HK275" s="16"/>
      <c r="HL275" s="16"/>
      <c r="HM275" s="16"/>
      <c r="HN275" s="16"/>
      <c r="HO275" s="16"/>
      <c r="HP275" s="16"/>
      <c r="HQ275" s="16"/>
      <c r="HR275" s="16"/>
      <c r="HS275" s="16"/>
      <c r="HT275" s="16"/>
      <c r="HU275" s="16"/>
      <c r="HV275" s="16"/>
      <c r="HW275" s="16"/>
      <c r="HX275" s="16"/>
      <c r="HY275" s="16"/>
      <c r="HZ275" s="16"/>
      <c r="IA275" s="16"/>
      <c r="IB275" s="16"/>
      <c r="IC275" s="16"/>
      <c r="ID275" s="16"/>
      <c r="IE275" s="16"/>
      <c r="IF275" s="16"/>
      <c r="IG275" s="16"/>
      <c r="IH275" s="16"/>
      <c r="II275" s="16"/>
      <c r="IJ275" s="16"/>
      <c r="IK275" s="16"/>
      <c r="IL275" s="16"/>
      <c r="IM275" s="16"/>
      <c r="IN275" s="16"/>
      <c r="IO275" s="16"/>
      <c r="IP275" s="16"/>
      <c r="IQ275" s="16"/>
      <c r="IR275" s="16"/>
      <c r="IS275" s="16"/>
      <c r="IT275" s="16"/>
      <c r="IU275" s="16"/>
      <c r="IV275" s="16"/>
      <c r="IW275" s="16"/>
      <c r="IX275" s="16"/>
      <c r="IY275" s="16"/>
      <c r="IZ275" s="16"/>
      <c r="JA275" s="16"/>
      <c r="JB275" s="16"/>
      <c r="JC275" s="16"/>
      <c r="JD275" s="16"/>
      <c r="JE275" s="16"/>
      <c r="JF275" s="16"/>
      <c r="JG275" s="16"/>
      <c r="JH275" s="16"/>
      <c r="JI275" s="16"/>
      <c r="JJ275" s="16"/>
      <c r="JK275" s="16"/>
      <c r="JL275" s="16"/>
      <c r="JM275" s="16"/>
      <c r="JN275" s="16"/>
      <c r="JO275" s="16"/>
      <c r="JP275" s="16"/>
      <c r="JQ275" s="16"/>
      <c r="JR275" s="16"/>
      <c r="JS275" s="16"/>
      <c r="JT275" s="16"/>
      <c r="JU275" s="16"/>
      <c r="JV275" s="16"/>
      <c r="JW275" s="16"/>
      <c r="JX275" s="16"/>
      <c r="JY275" s="16"/>
      <c r="JZ275" s="16"/>
      <c r="KA275" s="16"/>
      <c r="KB275" s="16"/>
      <c r="KC275" s="16"/>
      <c r="KD275" s="16"/>
      <c r="KE275" s="16"/>
      <c r="KF275" s="16"/>
      <c r="KG275" s="16"/>
      <c r="KH275" s="16"/>
      <c r="KI275" s="16"/>
      <c r="KJ275" s="16"/>
      <c r="KK275" s="16"/>
      <c r="KL275" s="16"/>
      <c r="KM275" s="16"/>
      <c r="KN275" s="16"/>
      <c r="KO275" s="16"/>
      <c r="KP275" s="16"/>
      <c r="KQ275" s="16"/>
      <c r="KR275" s="16"/>
      <c r="KS275" s="16"/>
      <c r="KT275" s="16"/>
      <c r="KU275" s="16"/>
      <c r="KV275" s="16"/>
      <c r="KW275" s="16"/>
      <c r="KX275" s="16"/>
      <c r="KY275" s="16"/>
      <c r="KZ275" s="16"/>
      <c r="LA275" s="16"/>
      <c r="LB275" s="16"/>
      <c r="LC275" s="16"/>
      <c r="LD275" s="16"/>
      <c r="LE275" s="16"/>
      <c r="LF275" s="16"/>
      <c r="LG275" s="16"/>
      <c r="LH275" s="16"/>
      <c r="LI275" s="16"/>
      <c r="LJ275" s="16"/>
      <c r="LK275" s="16"/>
      <c r="LL275" s="16"/>
      <c r="LM275" s="16"/>
      <c r="LN275" s="16"/>
      <c r="LO275" s="16"/>
      <c r="LP275" s="16"/>
      <c r="LQ275" s="16"/>
      <c r="LR275" s="16"/>
      <c r="LS275" s="16"/>
      <c r="LT275" s="16"/>
      <c r="LU275" s="16"/>
      <c r="LV275" s="16"/>
      <c r="LW275" s="16"/>
      <c r="LX275" s="16"/>
      <c r="LY275" s="16"/>
      <c r="LZ275" s="16"/>
      <c r="MA275" s="16"/>
      <c r="MB275" s="16"/>
      <c r="MC275" s="16"/>
      <c r="MD275" s="16"/>
      <c r="ME275" s="16"/>
      <c r="MF275" s="16"/>
      <c r="MG275" s="16"/>
      <c r="MH275" s="16"/>
      <c r="MI275" s="16"/>
      <c r="MJ275" s="16"/>
      <c r="MK275" s="16"/>
      <c r="ML275" s="16"/>
      <c r="MM275" s="16"/>
      <c r="MN275" s="16"/>
      <c r="MO275" s="16"/>
      <c r="MP275" s="16"/>
      <c r="MQ275" s="16"/>
      <c r="MR275" s="16"/>
      <c r="MS275" s="16"/>
      <c r="MT275" s="16"/>
      <c r="MU275" s="16"/>
      <c r="MV275" s="16"/>
      <c r="MW275" s="16"/>
      <c r="MX275" s="16"/>
      <c r="MY275" s="16"/>
      <c r="MZ275" s="16"/>
      <c r="NA275" s="16"/>
      <c r="NB275" s="16"/>
      <c r="NC275" s="16"/>
      <c r="ND275" s="16"/>
      <c r="NE275" s="16"/>
      <c r="NF275" s="16"/>
      <c r="NG275" s="16"/>
      <c r="NH275" s="16"/>
      <c r="NI275" s="16"/>
      <c r="NJ275" s="16"/>
      <c r="NK275" s="16"/>
      <c r="NL275" s="16"/>
      <c r="NM275" s="16"/>
      <c r="NN275" s="16"/>
      <c r="NO275" s="16"/>
      <c r="NP275" s="16"/>
      <c r="NQ275" s="16"/>
      <c r="NR275" s="16"/>
      <c r="NS275" s="16"/>
      <c r="NT275" s="16"/>
      <c r="NU275" s="16"/>
      <c r="NV275" s="16"/>
      <c r="NW275" s="16"/>
      <c r="NX275" s="16"/>
      <c r="NY275" s="16"/>
      <c r="NZ275" s="16"/>
      <c r="OA275" s="16"/>
      <c r="OB275" s="16"/>
      <c r="OC275" s="16"/>
      <c r="OD275" s="16"/>
      <c r="OE275" s="16"/>
      <c r="OF275" s="16"/>
      <c r="OG275" s="16"/>
      <c r="OH275" s="16"/>
      <c r="OI275" s="16"/>
      <c r="OJ275" s="16"/>
      <c r="OK275" s="16"/>
      <c r="OL275" s="16"/>
      <c r="OM275" s="16"/>
      <c r="ON275" s="16"/>
      <c r="OO275" s="16"/>
      <c r="OP275" s="16"/>
      <c r="OQ275" s="16"/>
      <c r="OR275" s="16"/>
      <c r="OS275" s="16"/>
      <c r="OT275" s="16"/>
      <c r="OU275" s="16"/>
      <c r="OV275" s="16"/>
      <c r="OW275" s="16"/>
      <c r="OX275" s="16"/>
      <c r="OY275" s="16"/>
      <c r="OZ275" s="16"/>
      <c r="PA275" s="16"/>
      <c r="PB275" s="16"/>
      <c r="PC275" s="16"/>
      <c r="PD275" s="16"/>
      <c r="PE275" s="16"/>
      <c r="PF275" s="16"/>
      <c r="PG275" s="16"/>
      <c r="PH275" s="16"/>
      <c r="PI275" s="16"/>
      <c r="PJ275" s="16"/>
      <c r="PK275" s="16"/>
      <c r="PL275" s="16"/>
      <c r="PM275" s="16"/>
      <c r="PN275" s="16"/>
      <c r="PO275" s="16"/>
      <c r="PP275" s="16"/>
      <c r="PQ275" s="16"/>
      <c r="PR275" s="16"/>
      <c r="PS275" s="16"/>
      <c r="PT275" s="16"/>
      <c r="PU275" s="16"/>
      <c r="PV275" s="16"/>
      <c r="PW275" s="16"/>
      <c r="PX275" s="16"/>
      <c r="PY275" s="16"/>
      <c r="PZ275" s="16"/>
      <c r="QA275" s="16"/>
      <c r="QB275" s="16"/>
      <c r="QC275" s="16"/>
      <c r="QD275" s="16"/>
      <c r="QE275" s="16"/>
      <c r="QF275" s="16"/>
      <c r="QG275" s="16"/>
      <c r="QH275" s="16"/>
      <c r="QI275" s="16"/>
      <c r="QJ275" s="16"/>
      <c r="QK275" s="16"/>
      <c r="QL275" s="16"/>
      <c r="QM275" s="16"/>
      <c r="QN275" s="16"/>
      <c r="QO275" s="16"/>
      <c r="QP275" s="16"/>
      <c r="QQ275" s="16"/>
      <c r="QR275" s="16"/>
      <c r="QS275" s="16"/>
      <c r="QT275" s="16"/>
      <c r="QU275" s="16"/>
      <c r="QV275" s="16"/>
      <c r="QW275" s="16"/>
      <c r="QX275" s="16"/>
      <c r="QY275" s="16"/>
      <c r="QZ275" s="16"/>
      <c r="RA275" s="16"/>
      <c r="RB275" s="16"/>
      <c r="RC275" s="16"/>
      <c r="RD275" s="16"/>
      <c r="RE275" s="16"/>
      <c r="RF275" s="16"/>
      <c r="RG275" s="16"/>
      <c r="RH275" s="16"/>
      <c r="RI275" s="16"/>
      <c r="RJ275" s="16"/>
      <c r="RK275" s="16"/>
      <c r="RL275" s="16"/>
      <c r="RM275" s="16"/>
      <c r="RN275" s="16"/>
      <c r="RO275" s="16"/>
      <c r="RP275" s="16"/>
      <c r="RQ275" s="16"/>
      <c r="RR275" s="16"/>
      <c r="RS275" s="16"/>
      <c r="RT275" s="16"/>
      <c r="RU275" s="16"/>
      <c r="RV275" s="16"/>
      <c r="RW275" s="16"/>
      <c r="RX275" s="16"/>
      <c r="RY275" s="16"/>
      <c r="RZ275" s="16"/>
      <c r="SA275" s="16"/>
      <c r="SB275" s="16"/>
      <c r="SC275" s="16"/>
      <c r="SD275" s="16"/>
      <c r="SE275" s="16"/>
      <c r="SF275" s="16"/>
      <c r="SG275" s="16"/>
      <c r="SH275" s="16"/>
      <c r="SI275" s="16"/>
      <c r="SJ275" s="16"/>
      <c r="SK275" s="16"/>
      <c r="SL275" s="16"/>
      <c r="SM275" s="16"/>
      <c r="SN275" s="16"/>
      <c r="SO275" s="16"/>
      <c r="SP275" s="16"/>
      <c r="SQ275" s="16"/>
      <c r="SR275" s="16"/>
      <c r="SS275" s="16"/>
      <c r="ST275" s="16"/>
      <c r="SU275" s="16"/>
      <c r="SV275" s="16"/>
      <c r="SW275" s="16"/>
      <c r="SX275" s="16"/>
      <c r="SY275" s="16"/>
      <c r="SZ275" s="16"/>
      <c r="TA275" s="16"/>
      <c r="TB275" s="16"/>
      <c r="TC275" s="16"/>
      <c r="TD275" s="16"/>
      <c r="TE275" s="16"/>
      <c r="TF275" s="16"/>
      <c r="TG275" s="16"/>
      <c r="TH275" s="16"/>
      <c r="TI275" s="16"/>
      <c r="TJ275" s="16"/>
      <c r="TK275" s="16"/>
      <c r="TL275" s="16"/>
      <c r="TM275" s="16"/>
      <c r="TN275" s="16"/>
      <c r="TO275" s="16"/>
      <c r="TP275" s="16"/>
      <c r="TQ275" s="16"/>
      <c r="TR275" s="16"/>
      <c r="TS275" s="16"/>
      <c r="TT275" s="16"/>
      <c r="TU275" s="16"/>
      <c r="TV275" s="16"/>
      <c r="TW275" s="16"/>
      <c r="TX275" s="16"/>
    </row>
    <row r="276" spans="1:544" s="17" customFormat="1" ht="12" customHeight="1" x14ac:dyDescent="0.2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31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  <c r="IW276" s="16"/>
      <c r="IX276" s="16"/>
      <c r="IY276" s="16"/>
      <c r="IZ276" s="16"/>
      <c r="JA276" s="16"/>
      <c r="JB276" s="16"/>
      <c r="JC276" s="16"/>
      <c r="JD276" s="16"/>
      <c r="JE276" s="16"/>
      <c r="JF276" s="16"/>
      <c r="JG276" s="16"/>
      <c r="JH276" s="16"/>
      <c r="JI276" s="16"/>
      <c r="JJ276" s="16"/>
      <c r="JK276" s="16"/>
      <c r="JL276" s="16"/>
      <c r="JM276" s="16"/>
      <c r="JN276" s="16"/>
      <c r="JO276" s="16"/>
      <c r="JP276" s="16"/>
      <c r="JQ276" s="16"/>
      <c r="JR276" s="16"/>
      <c r="JS276" s="16"/>
      <c r="JT276" s="16"/>
      <c r="JU276" s="16"/>
      <c r="JV276" s="16"/>
      <c r="JW276" s="16"/>
      <c r="JX276" s="16"/>
      <c r="JY276" s="16"/>
      <c r="JZ276" s="16"/>
      <c r="KA276" s="16"/>
      <c r="KB276" s="16"/>
      <c r="KC276" s="16"/>
      <c r="KD276" s="16"/>
      <c r="KE276" s="16"/>
      <c r="KF276" s="16"/>
      <c r="KG276" s="16"/>
      <c r="KH276" s="16"/>
      <c r="KI276" s="16"/>
      <c r="KJ276" s="16"/>
      <c r="KK276" s="16"/>
      <c r="KL276" s="16"/>
      <c r="KM276" s="16"/>
      <c r="KN276" s="16"/>
      <c r="KO276" s="16"/>
      <c r="KP276" s="16"/>
      <c r="KQ276" s="16"/>
      <c r="KR276" s="16"/>
      <c r="KS276" s="16"/>
      <c r="KT276" s="16"/>
      <c r="KU276" s="16"/>
      <c r="KV276" s="16"/>
      <c r="KW276" s="16"/>
      <c r="KX276" s="16"/>
      <c r="KY276" s="16"/>
      <c r="KZ276" s="16"/>
      <c r="LA276" s="16"/>
      <c r="LB276" s="16"/>
      <c r="LC276" s="16"/>
      <c r="LD276" s="16"/>
      <c r="LE276" s="16"/>
      <c r="LF276" s="16"/>
      <c r="LG276" s="16"/>
      <c r="LH276" s="16"/>
      <c r="LI276" s="16"/>
      <c r="LJ276" s="16"/>
      <c r="LK276" s="16"/>
      <c r="LL276" s="16"/>
      <c r="LM276" s="16"/>
      <c r="LN276" s="16"/>
      <c r="LO276" s="16"/>
      <c r="LP276" s="16"/>
      <c r="LQ276" s="16"/>
      <c r="LR276" s="16"/>
      <c r="LS276" s="16"/>
      <c r="LT276" s="16"/>
      <c r="LU276" s="16"/>
      <c r="LV276" s="16"/>
      <c r="LW276" s="16"/>
      <c r="LX276" s="16"/>
      <c r="LY276" s="16"/>
      <c r="LZ276" s="16"/>
      <c r="MA276" s="16"/>
      <c r="MB276" s="16"/>
      <c r="MC276" s="16"/>
      <c r="MD276" s="16"/>
      <c r="ME276" s="16"/>
      <c r="MF276" s="16"/>
      <c r="MG276" s="16"/>
      <c r="MH276" s="16"/>
      <c r="MI276" s="16"/>
      <c r="MJ276" s="16"/>
      <c r="MK276" s="16"/>
      <c r="ML276" s="16"/>
      <c r="MM276" s="16"/>
      <c r="MN276" s="16"/>
      <c r="MO276" s="16"/>
      <c r="MP276" s="16"/>
      <c r="MQ276" s="16"/>
      <c r="MR276" s="16"/>
      <c r="MS276" s="16"/>
      <c r="MT276" s="16"/>
      <c r="MU276" s="16"/>
      <c r="MV276" s="16"/>
      <c r="MW276" s="16"/>
      <c r="MX276" s="16"/>
      <c r="MY276" s="16"/>
      <c r="MZ276" s="16"/>
      <c r="NA276" s="16"/>
      <c r="NB276" s="16"/>
      <c r="NC276" s="16"/>
      <c r="ND276" s="16"/>
      <c r="NE276" s="16"/>
      <c r="NF276" s="16"/>
      <c r="NG276" s="16"/>
      <c r="NH276" s="16"/>
      <c r="NI276" s="16"/>
      <c r="NJ276" s="16"/>
      <c r="NK276" s="16"/>
      <c r="NL276" s="16"/>
      <c r="NM276" s="16"/>
      <c r="NN276" s="16"/>
      <c r="NO276" s="16"/>
      <c r="NP276" s="16"/>
      <c r="NQ276" s="16"/>
      <c r="NR276" s="16"/>
      <c r="NS276" s="16"/>
      <c r="NT276" s="16"/>
      <c r="NU276" s="16"/>
      <c r="NV276" s="16"/>
      <c r="NW276" s="16"/>
      <c r="NX276" s="16"/>
      <c r="NY276" s="16"/>
      <c r="NZ276" s="16"/>
      <c r="OA276" s="16"/>
      <c r="OB276" s="16"/>
      <c r="OC276" s="16"/>
      <c r="OD276" s="16"/>
      <c r="OE276" s="16"/>
      <c r="OF276" s="16"/>
      <c r="OG276" s="16"/>
      <c r="OH276" s="16"/>
      <c r="OI276" s="16"/>
      <c r="OJ276" s="16"/>
      <c r="OK276" s="16"/>
      <c r="OL276" s="16"/>
      <c r="OM276" s="16"/>
      <c r="ON276" s="16"/>
      <c r="OO276" s="16"/>
      <c r="OP276" s="16"/>
      <c r="OQ276" s="16"/>
      <c r="OR276" s="16"/>
      <c r="OS276" s="16"/>
      <c r="OT276" s="16"/>
      <c r="OU276" s="16"/>
      <c r="OV276" s="16"/>
      <c r="OW276" s="16"/>
      <c r="OX276" s="16"/>
      <c r="OY276" s="16"/>
      <c r="OZ276" s="16"/>
      <c r="PA276" s="16"/>
      <c r="PB276" s="16"/>
      <c r="PC276" s="16"/>
      <c r="PD276" s="16"/>
      <c r="PE276" s="16"/>
      <c r="PF276" s="16"/>
      <c r="PG276" s="16"/>
      <c r="PH276" s="16"/>
      <c r="PI276" s="16"/>
      <c r="PJ276" s="16"/>
      <c r="PK276" s="16"/>
      <c r="PL276" s="16"/>
      <c r="PM276" s="16"/>
      <c r="PN276" s="16"/>
      <c r="PO276" s="16"/>
      <c r="PP276" s="16"/>
      <c r="PQ276" s="16"/>
      <c r="PR276" s="16"/>
      <c r="PS276" s="16"/>
      <c r="PT276" s="16"/>
      <c r="PU276" s="16"/>
      <c r="PV276" s="16"/>
      <c r="PW276" s="16"/>
      <c r="PX276" s="16"/>
      <c r="PY276" s="16"/>
      <c r="PZ276" s="16"/>
      <c r="QA276" s="16"/>
      <c r="QB276" s="16"/>
      <c r="QC276" s="16"/>
      <c r="QD276" s="16"/>
      <c r="QE276" s="16"/>
      <c r="QF276" s="16"/>
      <c r="QG276" s="16"/>
      <c r="QH276" s="16"/>
      <c r="QI276" s="16"/>
      <c r="QJ276" s="16"/>
      <c r="QK276" s="16"/>
      <c r="QL276" s="16"/>
      <c r="QM276" s="16"/>
      <c r="QN276" s="16"/>
      <c r="QO276" s="16"/>
      <c r="QP276" s="16"/>
      <c r="QQ276" s="16"/>
      <c r="QR276" s="16"/>
      <c r="QS276" s="16"/>
      <c r="QT276" s="16"/>
      <c r="QU276" s="16"/>
      <c r="QV276" s="16"/>
      <c r="QW276" s="16"/>
      <c r="QX276" s="16"/>
      <c r="QY276" s="16"/>
      <c r="QZ276" s="16"/>
      <c r="RA276" s="16"/>
      <c r="RB276" s="16"/>
      <c r="RC276" s="16"/>
      <c r="RD276" s="16"/>
      <c r="RE276" s="16"/>
      <c r="RF276" s="16"/>
      <c r="RG276" s="16"/>
      <c r="RH276" s="16"/>
      <c r="RI276" s="16"/>
      <c r="RJ276" s="16"/>
      <c r="RK276" s="16"/>
      <c r="RL276" s="16"/>
      <c r="RM276" s="16"/>
      <c r="RN276" s="16"/>
      <c r="RO276" s="16"/>
      <c r="RP276" s="16"/>
      <c r="RQ276" s="16"/>
      <c r="RR276" s="16"/>
      <c r="RS276" s="16"/>
      <c r="RT276" s="16"/>
      <c r="RU276" s="16"/>
      <c r="RV276" s="16"/>
      <c r="RW276" s="16"/>
      <c r="RX276" s="16"/>
      <c r="RY276" s="16"/>
      <c r="RZ276" s="16"/>
      <c r="SA276" s="16"/>
      <c r="SB276" s="16"/>
      <c r="SC276" s="16"/>
      <c r="SD276" s="16"/>
      <c r="SE276" s="16"/>
      <c r="SF276" s="16"/>
      <c r="SG276" s="16"/>
      <c r="SH276" s="16"/>
      <c r="SI276" s="16"/>
      <c r="SJ276" s="16"/>
      <c r="SK276" s="16"/>
      <c r="SL276" s="16"/>
      <c r="SM276" s="16"/>
      <c r="SN276" s="16"/>
      <c r="SO276" s="16"/>
      <c r="SP276" s="16"/>
      <c r="SQ276" s="16"/>
      <c r="SR276" s="16"/>
      <c r="SS276" s="16"/>
      <c r="ST276" s="16"/>
      <c r="SU276" s="16"/>
      <c r="SV276" s="16"/>
      <c r="SW276" s="16"/>
      <c r="SX276" s="16"/>
      <c r="SY276" s="16"/>
      <c r="SZ276" s="16"/>
      <c r="TA276" s="16"/>
      <c r="TB276" s="16"/>
      <c r="TC276" s="16"/>
      <c r="TD276" s="16"/>
      <c r="TE276" s="16"/>
      <c r="TF276" s="16"/>
      <c r="TG276" s="16"/>
      <c r="TH276" s="16"/>
      <c r="TI276" s="16"/>
      <c r="TJ276" s="16"/>
      <c r="TK276" s="16"/>
      <c r="TL276" s="16"/>
      <c r="TM276" s="16"/>
      <c r="TN276" s="16"/>
      <c r="TO276" s="16"/>
      <c r="TP276" s="16"/>
      <c r="TQ276" s="16"/>
      <c r="TR276" s="16"/>
      <c r="TS276" s="16"/>
      <c r="TT276" s="16"/>
      <c r="TU276" s="16"/>
      <c r="TV276" s="16"/>
      <c r="TW276" s="16"/>
      <c r="TX276" s="16"/>
    </row>
    <row r="277" spans="1:544" s="17" customFormat="1" ht="12" customHeight="1" x14ac:dyDescent="0.2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31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  <c r="IW277" s="16"/>
      <c r="IX277" s="16"/>
      <c r="IY277" s="16"/>
      <c r="IZ277" s="16"/>
      <c r="JA277" s="16"/>
      <c r="JB277" s="16"/>
      <c r="JC277" s="16"/>
      <c r="JD277" s="16"/>
      <c r="JE277" s="16"/>
      <c r="JF277" s="16"/>
      <c r="JG277" s="16"/>
      <c r="JH277" s="16"/>
      <c r="JI277" s="16"/>
      <c r="JJ277" s="16"/>
      <c r="JK277" s="16"/>
      <c r="JL277" s="16"/>
      <c r="JM277" s="16"/>
      <c r="JN277" s="16"/>
      <c r="JO277" s="16"/>
      <c r="JP277" s="16"/>
      <c r="JQ277" s="16"/>
      <c r="JR277" s="16"/>
      <c r="JS277" s="16"/>
      <c r="JT277" s="16"/>
      <c r="JU277" s="16"/>
      <c r="JV277" s="16"/>
      <c r="JW277" s="16"/>
      <c r="JX277" s="16"/>
      <c r="JY277" s="16"/>
      <c r="JZ277" s="16"/>
      <c r="KA277" s="16"/>
      <c r="KB277" s="16"/>
      <c r="KC277" s="16"/>
      <c r="KD277" s="16"/>
      <c r="KE277" s="16"/>
      <c r="KF277" s="16"/>
      <c r="KG277" s="16"/>
      <c r="KH277" s="16"/>
      <c r="KI277" s="16"/>
      <c r="KJ277" s="16"/>
      <c r="KK277" s="16"/>
      <c r="KL277" s="16"/>
      <c r="KM277" s="16"/>
      <c r="KN277" s="16"/>
      <c r="KO277" s="16"/>
      <c r="KP277" s="16"/>
      <c r="KQ277" s="16"/>
      <c r="KR277" s="16"/>
      <c r="KS277" s="16"/>
      <c r="KT277" s="16"/>
      <c r="KU277" s="16"/>
      <c r="KV277" s="16"/>
      <c r="KW277" s="16"/>
      <c r="KX277" s="16"/>
      <c r="KY277" s="16"/>
      <c r="KZ277" s="16"/>
      <c r="LA277" s="16"/>
      <c r="LB277" s="16"/>
      <c r="LC277" s="16"/>
      <c r="LD277" s="16"/>
      <c r="LE277" s="16"/>
      <c r="LF277" s="16"/>
      <c r="LG277" s="16"/>
      <c r="LH277" s="16"/>
      <c r="LI277" s="16"/>
      <c r="LJ277" s="16"/>
      <c r="LK277" s="16"/>
      <c r="LL277" s="16"/>
      <c r="LM277" s="16"/>
      <c r="LN277" s="16"/>
      <c r="LO277" s="16"/>
      <c r="LP277" s="16"/>
      <c r="LQ277" s="16"/>
      <c r="LR277" s="16"/>
      <c r="LS277" s="16"/>
      <c r="LT277" s="16"/>
      <c r="LU277" s="16"/>
      <c r="LV277" s="16"/>
      <c r="LW277" s="16"/>
      <c r="LX277" s="16"/>
      <c r="LY277" s="16"/>
      <c r="LZ277" s="16"/>
      <c r="MA277" s="16"/>
      <c r="MB277" s="16"/>
      <c r="MC277" s="16"/>
      <c r="MD277" s="16"/>
      <c r="ME277" s="16"/>
      <c r="MF277" s="16"/>
      <c r="MG277" s="16"/>
      <c r="MH277" s="16"/>
      <c r="MI277" s="16"/>
      <c r="MJ277" s="16"/>
      <c r="MK277" s="16"/>
      <c r="ML277" s="16"/>
      <c r="MM277" s="16"/>
      <c r="MN277" s="16"/>
      <c r="MO277" s="16"/>
      <c r="MP277" s="16"/>
      <c r="MQ277" s="16"/>
      <c r="MR277" s="16"/>
      <c r="MS277" s="16"/>
      <c r="MT277" s="16"/>
      <c r="MU277" s="16"/>
      <c r="MV277" s="16"/>
      <c r="MW277" s="16"/>
      <c r="MX277" s="16"/>
      <c r="MY277" s="16"/>
      <c r="MZ277" s="16"/>
      <c r="NA277" s="16"/>
      <c r="NB277" s="16"/>
      <c r="NC277" s="16"/>
      <c r="ND277" s="16"/>
      <c r="NE277" s="16"/>
      <c r="NF277" s="16"/>
      <c r="NG277" s="16"/>
      <c r="NH277" s="16"/>
      <c r="NI277" s="16"/>
      <c r="NJ277" s="16"/>
      <c r="NK277" s="16"/>
      <c r="NL277" s="16"/>
      <c r="NM277" s="16"/>
      <c r="NN277" s="16"/>
      <c r="NO277" s="16"/>
      <c r="NP277" s="16"/>
      <c r="NQ277" s="16"/>
      <c r="NR277" s="16"/>
      <c r="NS277" s="16"/>
      <c r="NT277" s="16"/>
      <c r="NU277" s="16"/>
      <c r="NV277" s="16"/>
      <c r="NW277" s="16"/>
      <c r="NX277" s="16"/>
      <c r="NY277" s="16"/>
      <c r="NZ277" s="16"/>
      <c r="OA277" s="16"/>
      <c r="OB277" s="16"/>
      <c r="OC277" s="16"/>
      <c r="OD277" s="16"/>
      <c r="OE277" s="16"/>
      <c r="OF277" s="16"/>
      <c r="OG277" s="16"/>
      <c r="OH277" s="16"/>
      <c r="OI277" s="16"/>
      <c r="OJ277" s="16"/>
      <c r="OK277" s="16"/>
      <c r="OL277" s="16"/>
      <c r="OM277" s="16"/>
      <c r="ON277" s="16"/>
      <c r="OO277" s="16"/>
      <c r="OP277" s="16"/>
      <c r="OQ277" s="16"/>
      <c r="OR277" s="16"/>
      <c r="OS277" s="16"/>
      <c r="OT277" s="16"/>
      <c r="OU277" s="16"/>
      <c r="OV277" s="16"/>
      <c r="OW277" s="16"/>
      <c r="OX277" s="16"/>
      <c r="OY277" s="16"/>
      <c r="OZ277" s="16"/>
      <c r="PA277" s="16"/>
      <c r="PB277" s="16"/>
      <c r="PC277" s="16"/>
      <c r="PD277" s="16"/>
      <c r="PE277" s="16"/>
      <c r="PF277" s="16"/>
      <c r="PG277" s="16"/>
      <c r="PH277" s="16"/>
      <c r="PI277" s="16"/>
      <c r="PJ277" s="16"/>
      <c r="PK277" s="16"/>
      <c r="PL277" s="16"/>
      <c r="PM277" s="16"/>
      <c r="PN277" s="16"/>
      <c r="PO277" s="16"/>
      <c r="PP277" s="16"/>
      <c r="PQ277" s="16"/>
      <c r="PR277" s="16"/>
      <c r="PS277" s="16"/>
      <c r="PT277" s="16"/>
      <c r="PU277" s="16"/>
      <c r="PV277" s="16"/>
      <c r="PW277" s="16"/>
      <c r="PX277" s="16"/>
      <c r="PY277" s="16"/>
      <c r="PZ277" s="16"/>
      <c r="QA277" s="16"/>
      <c r="QB277" s="16"/>
      <c r="QC277" s="16"/>
      <c r="QD277" s="16"/>
      <c r="QE277" s="16"/>
      <c r="QF277" s="16"/>
      <c r="QG277" s="16"/>
      <c r="QH277" s="16"/>
      <c r="QI277" s="16"/>
      <c r="QJ277" s="16"/>
      <c r="QK277" s="16"/>
      <c r="QL277" s="16"/>
      <c r="QM277" s="16"/>
      <c r="QN277" s="16"/>
      <c r="QO277" s="16"/>
      <c r="QP277" s="16"/>
      <c r="QQ277" s="16"/>
      <c r="QR277" s="16"/>
      <c r="QS277" s="16"/>
      <c r="QT277" s="16"/>
      <c r="QU277" s="16"/>
      <c r="QV277" s="16"/>
      <c r="QW277" s="16"/>
      <c r="QX277" s="16"/>
      <c r="QY277" s="16"/>
      <c r="QZ277" s="16"/>
      <c r="RA277" s="16"/>
      <c r="RB277" s="16"/>
      <c r="RC277" s="16"/>
      <c r="RD277" s="16"/>
      <c r="RE277" s="16"/>
      <c r="RF277" s="16"/>
      <c r="RG277" s="16"/>
      <c r="RH277" s="16"/>
      <c r="RI277" s="16"/>
      <c r="RJ277" s="16"/>
      <c r="RK277" s="16"/>
      <c r="RL277" s="16"/>
      <c r="RM277" s="16"/>
      <c r="RN277" s="16"/>
      <c r="RO277" s="16"/>
      <c r="RP277" s="16"/>
      <c r="RQ277" s="16"/>
      <c r="RR277" s="16"/>
      <c r="RS277" s="16"/>
      <c r="RT277" s="16"/>
      <c r="RU277" s="16"/>
      <c r="RV277" s="16"/>
      <c r="RW277" s="16"/>
      <c r="RX277" s="16"/>
      <c r="RY277" s="16"/>
      <c r="RZ277" s="16"/>
      <c r="SA277" s="16"/>
      <c r="SB277" s="16"/>
      <c r="SC277" s="16"/>
      <c r="SD277" s="16"/>
      <c r="SE277" s="16"/>
      <c r="SF277" s="16"/>
      <c r="SG277" s="16"/>
      <c r="SH277" s="16"/>
      <c r="SI277" s="16"/>
      <c r="SJ277" s="16"/>
      <c r="SK277" s="16"/>
      <c r="SL277" s="16"/>
      <c r="SM277" s="16"/>
      <c r="SN277" s="16"/>
      <c r="SO277" s="16"/>
      <c r="SP277" s="16"/>
      <c r="SQ277" s="16"/>
      <c r="SR277" s="16"/>
      <c r="SS277" s="16"/>
      <c r="ST277" s="16"/>
      <c r="SU277" s="16"/>
      <c r="SV277" s="16"/>
      <c r="SW277" s="16"/>
      <c r="SX277" s="16"/>
      <c r="SY277" s="16"/>
      <c r="SZ277" s="16"/>
      <c r="TA277" s="16"/>
      <c r="TB277" s="16"/>
      <c r="TC277" s="16"/>
      <c r="TD277" s="16"/>
      <c r="TE277" s="16"/>
      <c r="TF277" s="16"/>
      <c r="TG277" s="16"/>
      <c r="TH277" s="16"/>
      <c r="TI277" s="16"/>
      <c r="TJ277" s="16"/>
      <c r="TK277" s="16"/>
      <c r="TL277" s="16"/>
      <c r="TM277" s="16"/>
      <c r="TN277" s="16"/>
      <c r="TO277" s="16"/>
      <c r="TP277" s="16"/>
      <c r="TQ277" s="16"/>
      <c r="TR277" s="16"/>
      <c r="TS277" s="16"/>
      <c r="TT277" s="16"/>
      <c r="TU277" s="16"/>
      <c r="TV277" s="16"/>
      <c r="TW277" s="16"/>
      <c r="TX277" s="16"/>
    </row>
    <row r="278" spans="1:544" s="17" customFormat="1" ht="12" customHeight="1" x14ac:dyDescent="0.2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31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  <c r="IW278" s="16"/>
      <c r="IX278" s="16"/>
      <c r="IY278" s="16"/>
      <c r="IZ278" s="16"/>
      <c r="JA278" s="16"/>
      <c r="JB278" s="16"/>
      <c r="JC278" s="16"/>
      <c r="JD278" s="16"/>
      <c r="JE278" s="16"/>
      <c r="JF278" s="16"/>
      <c r="JG278" s="16"/>
      <c r="JH278" s="16"/>
      <c r="JI278" s="16"/>
      <c r="JJ278" s="16"/>
      <c r="JK278" s="16"/>
      <c r="JL278" s="16"/>
      <c r="JM278" s="16"/>
      <c r="JN278" s="16"/>
      <c r="JO278" s="16"/>
      <c r="JP278" s="16"/>
      <c r="JQ278" s="16"/>
      <c r="JR278" s="16"/>
      <c r="JS278" s="16"/>
      <c r="JT278" s="16"/>
      <c r="JU278" s="16"/>
      <c r="JV278" s="16"/>
      <c r="JW278" s="16"/>
      <c r="JX278" s="16"/>
      <c r="JY278" s="16"/>
      <c r="JZ278" s="16"/>
      <c r="KA278" s="16"/>
      <c r="KB278" s="16"/>
      <c r="KC278" s="16"/>
      <c r="KD278" s="16"/>
      <c r="KE278" s="16"/>
      <c r="KF278" s="16"/>
      <c r="KG278" s="16"/>
      <c r="KH278" s="16"/>
      <c r="KI278" s="16"/>
      <c r="KJ278" s="16"/>
      <c r="KK278" s="16"/>
      <c r="KL278" s="16"/>
      <c r="KM278" s="16"/>
      <c r="KN278" s="16"/>
      <c r="KO278" s="16"/>
      <c r="KP278" s="16"/>
      <c r="KQ278" s="16"/>
      <c r="KR278" s="16"/>
      <c r="KS278" s="16"/>
      <c r="KT278" s="16"/>
      <c r="KU278" s="16"/>
      <c r="KV278" s="16"/>
      <c r="KW278" s="16"/>
      <c r="KX278" s="16"/>
      <c r="KY278" s="16"/>
      <c r="KZ278" s="16"/>
      <c r="LA278" s="16"/>
      <c r="LB278" s="16"/>
      <c r="LC278" s="16"/>
      <c r="LD278" s="16"/>
      <c r="LE278" s="16"/>
      <c r="LF278" s="16"/>
      <c r="LG278" s="16"/>
      <c r="LH278" s="16"/>
      <c r="LI278" s="16"/>
      <c r="LJ278" s="16"/>
      <c r="LK278" s="16"/>
      <c r="LL278" s="16"/>
      <c r="LM278" s="16"/>
      <c r="LN278" s="16"/>
      <c r="LO278" s="16"/>
      <c r="LP278" s="16"/>
      <c r="LQ278" s="16"/>
      <c r="LR278" s="16"/>
      <c r="LS278" s="16"/>
      <c r="LT278" s="16"/>
      <c r="LU278" s="16"/>
      <c r="LV278" s="16"/>
      <c r="LW278" s="16"/>
      <c r="LX278" s="16"/>
      <c r="LY278" s="16"/>
      <c r="LZ278" s="16"/>
      <c r="MA278" s="16"/>
      <c r="MB278" s="16"/>
      <c r="MC278" s="16"/>
      <c r="MD278" s="16"/>
      <c r="ME278" s="16"/>
      <c r="MF278" s="16"/>
      <c r="MG278" s="16"/>
      <c r="MH278" s="16"/>
      <c r="MI278" s="16"/>
      <c r="MJ278" s="16"/>
      <c r="MK278" s="16"/>
      <c r="ML278" s="16"/>
      <c r="MM278" s="16"/>
      <c r="MN278" s="16"/>
      <c r="MO278" s="16"/>
      <c r="MP278" s="16"/>
      <c r="MQ278" s="16"/>
      <c r="MR278" s="16"/>
      <c r="MS278" s="16"/>
      <c r="MT278" s="16"/>
      <c r="MU278" s="16"/>
      <c r="MV278" s="16"/>
      <c r="MW278" s="16"/>
      <c r="MX278" s="16"/>
      <c r="MY278" s="16"/>
      <c r="MZ278" s="16"/>
      <c r="NA278" s="16"/>
      <c r="NB278" s="16"/>
      <c r="NC278" s="16"/>
      <c r="ND278" s="16"/>
      <c r="NE278" s="16"/>
      <c r="NF278" s="16"/>
      <c r="NG278" s="16"/>
      <c r="NH278" s="16"/>
      <c r="NI278" s="16"/>
      <c r="NJ278" s="16"/>
      <c r="NK278" s="16"/>
      <c r="NL278" s="16"/>
      <c r="NM278" s="16"/>
      <c r="NN278" s="16"/>
      <c r="NO278" s="16"/>
      <c r="NP278" s="16"/>
      <c r="NQ278" s="16"/>
      <c r="NR278" s="16"/>
      <c r="NS278" s="16"/>
      <c r="NT278" s="16"/>
      <c r="NU278" s="16"/>
      <c r="NV278" s="16"/>
      <c r="NW278" s="16"/>
      <c r="NX278" s="16"/>
      <c r="NY278" s="16"/>
      <c r="NZ278" s="16"/>
      <c r="OA278" s="16"/>
      <c r="OB278" s="16"/>
      <c r="OC278" s="16"/>
      <c r="OD278" s="16"/>
      <c r="OE278" s="16"/>
      <c r="OF278" s="16"/>
      <c r="OG278" s="16"/>
      <c r="OH278" s="16"/>
      <c r="OI278" s="16"/>
      <c r="OJ278" s="16"/>
      <c r="OK278" s="16"/>
      <c r="OL278" s="16"/>
      <c r="OM278" s="16"/>
      <c r="ON278" s="16"/>
      <c r="OO278" s="16"/>
      <c r="OP278" s="16"/>
      <c r="OQ278" s="16"/>
      <c r="OR278" s="16"/>
      <c r="OS278" s="16"/>
      <c r="OT278" s="16"/>
      <c r="OU278" s="16"/>
      <c r="OV278" s="16"/>
      <c r="OW278" s="16"/>
      <c r="OX278" s="16"/>
      <c r="OY278" s="16"/>
      <c r="OZ278" s="16"/>
      <c r="PA278" s="16"/>
      <c r="PB278" s="16"/>
      <c r="PC278" s="16"/>
      <c r="PD278" s="16"/>
      <c r="PE278" s="16"/>
      <c r="PF278" s="16"/>
      <c r="PG278" s="16"/>
      <c r="PH278" s="16"/>
      <c r="PI278" s="16"/>
      <c r="PJ278" s="16"/>
      <c r="PK278" s="16"/>
      <c r="PL278" s="16"/>
      <c r="PM278" s="16"/>
      <c r="PN278" s="16"/>
      <c r="PO278" s="16"/>
      <c r="PP278" s="16"/>
      <c r="PQ278" s="16"/>
      <c r="PR278" s="16"/>
      <c r="PS278" s="16"/>
      <c r="PT278" s="16"/>
      <c r="PU278" s="16"/>
      <c r="PV278" s="16"/>
      <c r="PW278" s="16"/>
      <c r="PX278" s="16"/>
      <c r="PY278" s="16"/>
      <c r="PZ278" s="16"/>
      <c r="QA278" s="16"/>
      <c r="QB278" s="16"/>
      <c r="QC278" s="16"/>
      <c r="QD278" s="16"/>
      <c r="QE278" s="16"/>
      <c r="QF278" s="16"/>
      <c r="QG278" s="16"/>
      <c r="QH278" s="16"/>
      <c r="QI278" s="16"/>
      <c r="QJ278" s="16"/>
      <c r="QK278" s="16"/>
      <c r="QL278" s="16"/>
      <c r="QM278" s="16"/>
      <c r="QN278" s="16"/>
      <c r="QO278" s="16"/>
      <c r="QP278" s="16"/>
      <c r="QQ278" s="16"/>
      <c r="QR278" s="16"/>
      <c r="QS278" s="16"/>
      <c r="QT278" s="16"/>
      <c r="QU278" s="16"/>
      <c r="QV278" s="16"/>
      <c r="QW278" s="16"/>
      <c r="QX278" s="16"/>
      <c r="QY278" s="16"/>
      <c r="QZ278" s="16"/>
      <c r="RA278" s="16"/>
      <c r="RB278" s="16"/>
      <c r="RC278" s="16"/>
      <c r="RD278" s="16"/>
      <c r="RE278" s="16"/>
      <c r="RF278" s="16"/>
      <c r="RG278" s="16"/>
      <c r="RH278" s="16"/>
      <c r="RI278" s="16"/>
      <c r="RJ278" s="16"/>
      <c r="RK278" s="16"/>
      <c r="RL278" s="16"/>
      <c r="RM278" s="16"/>
      <c r="RN278" s="16"/>
      <c r="RO278" s="16"/>
      <c r="RP278" s="16"/>
      <c r="RQ278" s="16"/>
      <c r="RR278" s="16"/>
      <c r="RS278" s="16"/>
      <c r="RT278" s="16"/>
      <c r="RU278" s="16"/>
      <c r="RV278" s="16"/>
      <c r="RW278" s="16"/>
      <c r="RX278" s="16"/>
      <c r="RY278" s="16"/>
      <c r="RZ278" s="16"/>
      <c r="SA278" s="16"/>
      <c r="SB278" s="16"/>
      <c r="SC278" s="16"/>
      <c r="SD278" s="16"/>
      <c r="SE278" s="16"/>
      <c r="SF278" s="16"/>
      <c r="SG278" s="16"/>
      <c r="SH278" s="16"/>
      <c r="SI278" s="16"/>
      <c r="SJ278" s="16"/>
      <c r="SK278" s="16"/>
      <c r="SL278" s="16"/>
      <c r="SM278" s="16"/>
      <c r="SN278" s="16"/>
      <c r="SO278" s="16"/>
      <c r="SP278" s="16"/>
      <c r="SQ278" s="16"/>
      <c r="SR278" s="16"/>
      <c r="SS278" s="16"/>
      <c r="ST278" s="16"/>
      <c r="SU278" s="16"/>
      <c r="SV278" s="16"/>
      <c r="SW278" s="16"/>
      <c r="SX278" s="16"/>
      <c r="SY278" s="16"/>
      <c r="SZ278" s="16"/>
      <c r="TA278" s="16"/>
      <c r="TB278" s="16"/>
      <c r="TC278" s="16"/>
      <c r="TD278" s="16"/>
      <c r="TE278" s="16"/>
      <c r="TF278" s="16"/>
      <c r="TG278" s="16"/>
      <c r="TH278" s="16"/>
      <c r="TI278" s="16"/>
      <c r="TJ278" s="16"/>
      <c r="TK278" s="16"/>
      <c r="TL278" s="16"/>
      <c r="TM278" s="16"/>
      <c r="TN278" s="16"/>
      <c r="TO278" s="16"/>
      <c r="TP278" s="16"/>
      <c r="TQ278" s="16"/>
      <c r="TR278" s="16"/>
      <c r="TS278" s="16"/>
      <c r="TT278" s="16"/>
      <c r="TU278" s="16"/>
      <c r="TV278" s="16"/>
      <c r="TW278" s="16"/>
      <c r="TX278" s="16"/>
    </row>
    <row r="279" spans="1:544" s="17" customFormat="1" ht="12" customHeight="1" x14ac:dyDescent="0.2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31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  <c r="GZ279" s="16"/>
      <c r="HA279" s="16"/>
      <c r="HB279" s="16"/>
      <c r="HC279" s="16"/>
      <c r="HD279" s="16"/>
      <c r="HE279" s="16"/>
      <c r="HF279" s="16"/>
      <c r="HG279" s="16"/>
      <c r="HH279" s="16"/>
      <c r="HI279" s="16"/>
      <c r="HJ279" s="16"/>
      <c r="HK279" s="16"/>
      <c r="HL279" s="16"/>
      <c r="HM279" s="16"/>
      <c r="HN279" s="16"/>
      <c r="HO279" s="16"/>
      <c r="HP279" s="16"/>
      <c r="HQ279" s="16"/>
      <c r="HR279" s="16"/>
      <c r="HS279" s="16"/>
      <c r="HT279" s="16"/>
      <c r="HU279" s="16"/>
      <c r="HV279" s="16"/>
      <c r="HW279" s="16"/>
      <c r="HX279" s="16"/>
      <c r="HY279" s="16"/>
      <c r="HZ279" s="16"/>
      <c r="IA279" s="16"/>
      <c r="IB279" s="16"/>
      <c r="IC279" s="16"/>
      <c r="ID279" s="16"/>
      <c r="IE279" s="16"/>
      <c r="IF279" s="16"/>
      <c r="IG279" s="16"/>
      <c r="IH279" s="16"/>
      <c r="II279" s="16"/>
      <c r="IJ279" s="16"/>
      <c r="IK279" s="16"/>
      <c r="IL279" s="16"/>
      <c r="IM279" s="16"/>
      <c r="IN279" s="16"/>
      <c r="IO279" s="16"/>
      <c r="IP279" s="16"/>
      <c r="IQ279" s="16"/>
      <c r="IR279" s="16"/>
      <c r="IS279" s="16"/>
      <c r="IT279" s="16"/>
      <c r="IU279" s="16"/>
      <c r="IV279" s="16"/>
      <c r="IW279" s="16"/>
      <c r="IX279" s="16"/>
      <c r="IY279" s="16"/>
      <c r="IZ279" s="16"/>
      <c r="JA279" s="16"/>
      <c r="JB279" s="16"/>
      <c r="JC279" s="16"/>
      <c r="JD279" s="16"/>
      <c r="JE279" s="16"/>
      <c r="JF279" s="16"/>
      <c r="JG279" s="16"/>
      <c r="JH279" s="16"/>
      <c r="JI279" s="16"/>
      <c r="JJ279" s="16"/>
      <c r="JK279" s="16"/>
      <c r="JL279" s="16"/>
      <c r="JM279" s="16"/>
      <c r="JN279" s="16"/>
      <c r="JO279" s="16"/>
      <c r="JP279" s="16"/>
      <c r="JQ279" s="16"/>
      <c r="JR279" s="16"/>
      <c r="JS279" s="16"/>
      <c r="JT279" s="16"/>
      <c r="JU279" s="16"/>
      <c r="JV279" s="16"/>
      <c r="JW279" s="16"/>
      <c r="JX279" s="16"/>
      <c r="JY279" s="16"/>
      <c r="JZ279" s="16"/>
      <c r="KA279" s="16"/>
      <c r="KB279" s="16"/>
      <c r="KC279" s="16"/>
      <c r="KD279" s="16"/>
      <c r="KE279" s="16"/>
      <c r="KF279" s="16"/>
      <c r="KG279" s="16"/>
      <c r="KH279" s="16"/>
      <c r="KI279" s="16"/>
      <c r="KJ279" s="16"/>
      <c r="KK279" s="16"/>
      <c r="KL279" s="16"/>
      <c r="KM279" s="16"/>
      <c r="KN279" s="16"/>
      <c r="KO279" s="16"/>
      <c r="KP279" s="16"/>
      <c r="KQ279" s="16"/>
      <c r="KR279" s="16"/>
      <c r="KS279" s="16"/>
      <c r="KT279" s="16"/>
      <c r="KU279" s="16"/>
      <c r="KV279" s="16"/>
      <c r="KW279" s="16"/>
      <c r="KX279" s="16"/>
      <c r="KY279" s="16"/>
      <c r="KZ279" s="16"/>
      <c r="LA279" s="16"/>
      <c r="LB279" s="16"/>
      <c r="LC279" s="16"/>
      <c r="LD279" s="16"/>
      <c r="LE279" s="16"/>
      <c r="LF279" s="16"/>
      <c r="LG279" s="16"/>
      <c r="LH279" s="16"/>
      <c r="LI279" s="16"/>
      <c r="LJ279" s="16"/>
      <c r="LK279" s="16"/>
      <c r="LL279" s="16"/>
      <c r="LM279" s="16"/>
      <c r="LN279" s="16"/>
      <c r="LO279" s="16"/>
      <c r="LP279" s="16"/>
      <c r="LQ279" s="16"/>
      <c r="LR279" s="16"/>
      <c r="LS279" s="16"/>
      <c r="LT279" s="16"/>
      <c r="LU279" s="16"/>
      <c r="LV279" s="16"/>
      <c r="LW279" s="16"/>
      <c r="LX279" s="16"/>
      <c r="LY279" s="16"/>
      <c r="LZ279" s="16"/>
      <c r="MA279" s="16"/>
      <c r="MB279" s="16"/>
      <c r="MC279" s="16"/>
      <c r="MD279" s="16"/>
      <c r="ME279" s="16"/>
      <c r="MF279" s="16"/>
      <c r="MG279" s="16"/>
      <c r="MH279" s="16"/>
      <c r="MI279" s="16"/>
      <c r="MJ279" s="16"/>
      <c r="MK279" s="16"/>
      <c r="ML279" s="16"/>
      <c r="MM279" s="16"/>
      <c r="MN279" s="16"/>
      <c r="MO279" s="16"/>
      <c r="MP279" s="16"/>
      <c r="MQ279" s="16"/>
      <c r="MR279" s="16"/>
      <c r="MS279" s="16"/>
      <c r="MT279" s="16"/>
      <c r="MU279" s="16"/>
      <c r="MV279" s="16"/>
      <c r="MW279" s="16"/>
      <c r="MX279" s="16"/>
      <c r="MY279" s="16"/>
      <c r="MZ279" s="16"/>
      <c r="NA279" s="16"/>
      <c r="NB279" s="16"/>
      <c r="NC279" s="16"/>
      <c r="ND279" s="16"/>
      <c r="NE279" s="16"/>
      <c r="NF279" s="16"/>
      <c r="NG279" s="16"/>
      <c r="NH279" s="16"/>
      <c r="NI279" s="16"/>
      <c r="NJ279" s="16"/>
      <c r="NK279" s="16"/>
      <c r="NL279" s="16"/>
      <c r="NM279" s="16"/>
      <c r="NN279" s="16"/>
      <c r="NO279" s="16"/>
      <c r="NP279" s="16"/>
      <c r="NQ279" s="16"/>
      <c r="NR279" s="16"/>
      <c r="NS279" s="16"/>
      <c r="NT279" s="16"/>
      <c r="NU279" s="16"/>
      <c r="NV279" s="16"/>
      <c r="NW279" s="16"/>
      <c r="NX279" s="16"/>
      <c r="NY279" s="16"/>
      <c r="NZ279" s="16"/>
      <c r="OA279" s="16"/>
      <c r="OB279" s="16"/>
      <c r="OC279" s="16"/>
      <c r="OD279" s="16"/>
      <c r="OE279" s="16"/>
      <c r="OF279" s="16"/>
      <c r="OG279" s="16"/>
      <c r="OH279" s="16"/>
      <c r="OI279" s="16"/>
      <c r="OJ279" s="16"/>
      <c r="OK279" s="16"/>
      <c r="OL279" s="16"/>
      <c r="OM279" s="16"/>
      <c r="ON279" s="16"/>
      <c r="OO279" s="16"/>
      <c r="OP279" s="16"/>
      <c r="OQ279" s="16"/>
      <c r="OR279" s="16"/>
      <c r="OS279" s="16"/>
      <c r="OT279" s="16"/>
      <c r="OU279" s="16"/>
      <c r="OV279" s="16"/>
      <c r="OW279" s="16"/>
      <c r="OX279" s="16"/>
      <c r="OY279" s="16"/>
      <c r="OZ279" s="16"/>
      <c r="PA279" s="16"/>
      <c r="PB279" s="16"/>
      <c r="PC279" s="16"/>
      <c r="PD279" s="16"/>
      <c r="PE279" s="16"/>
      <c r="PF279" s="16"/>
      <c r="PG279" s="16"/>
      <c r="PH279" s="16"/>
      <c r="PI279" s="16"/>
      <c r="PJ279" s="16"/>
      <c r="PK279" s="16"/>
      <c r="PL279" s="16"/>
      <c r="PM279" s="16"/>
      <c r="PN279" s="16"/>
      <c r="PO279" s="16"/>
      <c r="PP279" s="16"/>
      <c r="PQ279" s="16"/>
      <c r="PR279" s="16"/>
      <c r="PS279" s="16"/>
      <c r="PT279" s="16"/>
      <c r="PU279" s="16"/>
      <c r="PV279" s="16"/>
      <c r="PW279" s="16"/>
      <c r="PX279" s="16"/>
      <c r="PY279" s="16"/>
      <c r="PZ279" s="16"/>
      <c r="QA279" s="16"/>
      <c r="QB279" s="16"/>
      <c r="QC279" s="16"/>
      <c r="QD279" s="16"/>
      <c r="QE279" s="16"/>
      <c r="QF279" s="16"/>
      <c r="QG279" s="16"/>
      <c r="QH279" s="16"/>
      <c r="QI279" s="16"/>
      <c r="QJ279" s="16"/>
      <c r="QK279" s="16"/>
      <c r="QL279" s="16"/>
      <c r="QM279" s="16"/>
      <c r="QN279" s="16"/>
      <c r="QO279" s="16"/>
      <c r="QP279" s="16"/>
      <c r="QQ279" s="16"/>
      <c r="QR279" s="16"/>
      <c r="QS279" s="16"/>
      <c r="QT279" s="16"/>
      <c r="QU279" s="16"/>
      <c r="QV279" s="16"/>
      <c r="QW279" s="16"/>
      <c r="QX279" s="16"/>
      <c r="QY279" s="16"/>
      <c r="QZ279" s="16"/>
      <c r="RA279" s="16"/>
      <c r="RB279" s="16"/>
      <c r="RC279" s="16"/>
      <c r="RD279" s="16"/>
      <c r="RE279" s="16"/>
      <c r="RF279" s="16"/>
      <c r="RG279" s="16"/>
      <c r="RH279" s="16"/>
      <c r="RI279" s="16"/>
      <c r="RJ279" s="16"/>
      <c r="RK279" s="16"/>
      <c r="RL279" s="16"/>
      <c r="RM279" s="16"/>
      <c r="RN279" s="16"/>
      <c r="RO279" s="16"/>
      <c r="RP279" s="16"/>
      <c r="RQ279" s="16"/>
      <c r="RR279" s="16"/>
      <c r="RS279" s="16"/>
      <c r="RT279" s="16"/>
      <c r="RU279" s="16"/>
      <c r="RV279" s="16"/>
      <c r="RW279" s="16"/>
      <c r="RX279" s="16"/>
      <c r="RY279" s="16"/>
      <c r="RZ279" s="16"/>
      <c r="SA279" s="16"/>
      <c r="SB279" s="16"/>
      <c r="SC279" s="16"/>
      <c r="SD279" s="16"/>
      <c r="SE279" s="16"/>
      <c r="SF279" s="16"/>
      <c r="SG279" s="16"/>
      <c r="SH279" s="16"/>
      <c r="SI279" s="16"/>
      <c r="SJ279" s="16"/>
      <c r="SK279" s="16"/>
      <c r="SL279" s="16"/>
      <c r="SM279" s="16"/>
      <c r="SN279" s="16"/>
      <c r="SO279" s="16"/>
      <c r="SP279" s="16"/>
      <c r="SQ279" s="16"/>
      <c r="SR279" s="16"/>
      <c r="SS279" s="16"/>
      <c r="ST279" s="16"/>
      <c r="SU279" s="16"/>
      <c r="SV279" s="16"/>
      <c r="SW279" s="16"/>
      <c r="SX279" s="16"/>
      <c r="SY279" s="16"/>
      <c r="SZ279" s="16"/>
      <c r="TA279" s="16"/>
      <c r="TB279" s="16"/>
      <c r="TC279" s="16"/>
      <c r="TD279" s="16"/>
      <c r="TE279" s="16"/>
      <c r="TF279" s="16"/>
      <c r="TG279" s="16"/>
      <c r="TH279" s="16"/>
      <c r="TI279" s="16"/>
      <c r="TJ279" s="16"/>
      <c r="TK279" s="16"/>
      <c r="TL279" s="16"/>
      <c r="TM279" s="16"/>
      <c r="TN279" s="16"/>
      <c r="TO279" s="16"/>
      <c r="TP279" s="16"/>
      <c r="TQ279" s="16"/>
      <c r="TR279" s="16"/>
      <c r="TS279" s="16"/>
      <c r="TT279" s="16"/>
      <c r="TU279" s="16"/>
      <c r="TV279" s="16"/>
      <c r="TW279" s="16"/>
      <c r="TX279" s="16"/>
    </row>
    <row r="280" spans="1:544" s="17" customFormat="1" ht="12" customHeight="1" x14ac:dyDescent="0.2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31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  <c r="IW280" s="16"/>
      <c r="IX280" s="16"/>
      <c r="IY280" s="16"/>
      <c r="IZ280" s="16"/>
      <c r="JA280" s="16"/>
      <c r="JB280" s="16"/>
      <c r="JC280" s="16"/>
      <c r="JD280" s="16"/>
      <c r="JE280" s="16"/>
      <c r="JF280" s="16"/>
      <c r="JG280" s="16"/>
      <c r="JH280" s="16"/>
      <c r="JI280" s="16"/>
      <c r="JJ280" s="16"/>
      <c r="JK280" s="16"/>
      <c r="JL280" s="16"/>
      <c r="JM280" s="16"/>
      <c r="JN280" s="16"/>
      <c r="JO280" s="16"/>
      <c r="JP280" s="16"/>
      <c r="JQ280" s="16"/>
      <c r="JR280" s="16"/>
      <c r="JS280" s="16"/>
      <c r="JT280" s="16"/>
      <c r="JU280" s="16"/>
      <c r="JV280" s="16"/>
      <c r="JW280" s="16"/>
      <c r="JX280" s="16"/>
      <c r="JY280" s="16"/>
      <c r="JZ280" s="16"/>
      <c r="KA280" s="16"/>
      <c r="KB280" s="16"/>
      <c r="KC280" s="16"/>
      <c r="KD280" s="16"/>
      <c r="KE280" s="16"/>
      <c r="KF280" s="16"/>
      <c r="KG280" s="16"/>
      <c r="KH280" s="16"/>
      <c r="KI280" s="16"/>
      <c r="KJ280" s="16"/>
      <c r="KK280" s="16"/>
      <c r="KL280" s="16"/>
      <c r="KM280" s="16"/>
      <c r="KN280" s="16"/>
      <c r="KO280" s="16"/>
      <c r="KP280" s="16"/>
      <c r="KQ280" s="16"/>
      <c r="KR280" s="16"/>
      <c r="KS280" s="16"/>
      <c r="KT280" s="16"/>
      <c r="KU280" s="16"/>
      <c r="KV280" s="16"/>
      <c r="KW280" s="16"/>
      <c r="KX280" s="16"/>
      <c r="KY280" s="16"/>
      <c r="KZ280" s="16"/>
      <c r="LA280" s="16"/>
      <c r="LB280" s="16"/>
      <c r="LC280" s="16"/>
      <c r="LD280" s="16"/>
      <c r="LE280" s="16"/>
      <c r="LF280" s="16"/>
      <c r="LG280" s="16"/>
      <c r="LH280" s="16"/>
      <c r="LI280" s="16"/>
      <c r="LJ280" s="16"/>
      <c r="LK280" s="16"/>
      <c r="LL280" s="16"/>
      <c r="LM280" s="16"/>
      <c r="LN280" s="16"/>
      <c r="LO280" s="16"/>
      <c r="LP280" s="16"/>
      <c r="LQ280" s="16"/>
      <c r="LR280" s="16"/>
      <c r="LS280" s="16"/>
      <c r="LT280" s="16"/>
      <c r="LU280" s="16"/>
      <c r="LV280" s="16"/>
      <c r="LW280" s="16"/>
      <c r="LX280" s="16"/>
      <c r="LY280" s="16"/>
      <c r="LZ280" s="16"/>
      <c r="MA280" s="16"/>
      <c r="MB280" s="16"/>
      <c r="MC280" s="16"/>
      <c r="MD280" s="16"/>
      <c r="ME280" s="16"/>
      <c r="MF280" s="16"/>
      <c r="MG280" s="16"/>
      <c r="MH280" s="16"/>
      <c r="MI280" s="16"/>
      <c r="MJ280" s="16"/>
      <c r="MK280" s="16"/>
      <c r="ML280" s="16"/>
      <c r="MM280" s="16"/>
      <c r="MN280" s="16"/>
      <c r="MO280" s="16"/>
      <c r="MP280" s="16"/>
      <c r="MQ280" s="16"/>
      <c r="MR280" s="16"/>
      <c r="MS280" s="16"/>
      <c r="MT280" s="16"/>
      <c r="MU280" s="16"/>
      <c r="MV280" s="16"/>
      <c r="MW280" s="16"/>
      <c r="MX280" s="16"/>
      <c r="MY280" s="16"/>
      <c r="MZ280" s="16"/>
      <c r="NA280" s="16"/>
      <c r="NB280" s="16"/>
      <c r="NC280" s="16"/>
      <c r="ND280" s="16"/>
      <c r="NE280" s="16"/>
      <c r="NF280" s="16"/>
      <c r="NG280" s="16"/>
      <c r="NH280" s="16"/>
      <c r="NI280" s="16"/>
      <c r="NJ280" s="16"/>
      <c r="NK280" s="16"/>
      <c r="NL280" s="16"/>
      <c r="NM280" s="16"/>
      <c r="NN280" s="16"/>
      <c r="NO280" s="16"/>
      <c r="NP280" s="16"/>
      <c r="NQ280" s="16"/>
      <c r="NR280" s="16"/>
      <c r="NS280" s="16"/>
      <c r="NT280" s="16"/>
      <c r="NU280" s="16"/>
      <c r="NV280" s="16"/>
      <c r="NW280" s="16"/>
      <c r="NX280" s="16"/>
      <c r="NY280" s="16"/>
      <c r="NZ280" s="16"/>
      <c r="OA280" s="16"/>
      <c r="OB280" s="16"/>
      <c r="OC280" s="16"/>
      <c r="OD280" s="16"/>
      <c r="OE280" s="16"/>
      <c r="OF280" s="16"/>
      <c r="OG280" s="16"/>
      <c r="OH280" s="16"/>
      <c r="OI280" s="16"/>
      <c r="OJ280" s="16"/>
      <c r="OK280" s="16"/>
      <c r="OL280" s="16"/>
      <c r="OM280" s="16"/>
      <c r="ON280" s="16"/>
      <c r="OO280" s="16"/>
      <c r="OP280" s="16"/>
      <c r="OQ280" s="16"/>
      <c r="OR280" s="16"/>
      <c r="OS280" s="16"/>
      <c r="OT280" s="16"/>
      <c r="OU280" s="16"/>
      <c r="OV280" s="16"/>
      <c r="OW280" s="16"/>
      <c r="OX280" s="16"/>
      <c r="OY280" s="16"/>
      <c r="OZ280" s="16"/>
      <c r="PA280" s="16"/>
      <c r="PB280" s="16"/>
      <c r="PC280" s="16"/>
      <c r="PD280" s="16"/>
      <c r="PE280" s="16"/>
      <c r="PF280" s="16"/>
      <c r="PG280" s="16"/>
      <c r="PH280" s="16"/>
      <c r="PI280" s="16"/>
      <c r="PJ280" s="16"/>
      <c r="PK280" s="16"/>
      <c r="PL280" s="16"/>
      <c r="PM280" s="16"/>
      <c r="PN280" s="16"/>
      <c r="PO280" s="16"/>
      <c r="PP280" s="16"/>
      <c r="PQ280" s="16"/>
      <c r="PR280" s="16"/>
      <c r="PS280" s="16"/>
      <c r="PT280" s="16"/>
      <c r="PU280" s="16"/>
      <c r="PV280" s="16"/>
      <c r="PW280" s="16"/>
      <c r="PX280" s="16"/>
      <c r="PY280" s="16"/>
      <c r="PZ280" s="16"/>
      <c r="QA280" s="16"/>
      <c r="QB280" s="16"/>
      <c r="QC280" s="16"/>
      <c r="QD280" s="16"/>
      <c r="QE280" s="16"/>
      <c r="QF280" s="16"/>
      <c r="QG280" s="16"/>
      <c r="QH280" s="16"/>
      <c r="QI280" s="16"/>
      <c r="QJ280" s="16"/>
      <c r="QK280" s="16"/>
      <c r="QL280" s="16"/>
      <c r="QM280" s="16"/>
      <c r="QN280" s="16"/>
      <c r="QO280" s="16"/>
      <c r="QP280" s="16"/>
      <c r="QQ280" s="16"/>
      <c r="QR280" s="16"/>
      <c r="QS280" s="16"/>
      <c r="QT280" s="16"/>
      <c r="QU280" s="16"/>
      <c r="QV280" s="16"/>
      <c r="QW280" s="16"/>
      <c r="QX280" s="16"/>
      <c r="QY280" s="16"/>
      <c r="QZ280" s="16"/>
      <c r="RA280" s="16"/>
      <c r="RB280" s="16"/>
      <c r="RC280" s="16"/>
      <c r="RD280" s="16"/>
      <c r="RE280" s="16"/>
      <c r="RF280" s="16"/>
      <c r="RG280" s="16"/>
      <c r="RH280" s="16"/>
      <c r="RI280" s="16"/>
      <c r="RJ280" s="16"/>
      <c r="RK280" s="16"/>
      <c r="RL280" s="16"/>
      <c r="RM280" s="16"/>
      <c r="RN280" s="16"/>
      <c r="RO280" s="16"/>
      <c r="RP280" s="16"/>
      <c r="RQ280" s="16"/>
      <c r="RR280" s="16"/>
      <c r="RS280" s="16"/>
      <c r="RT280" s="16"/>
      <c r="RU280" s="16"/>
      <c r="RV280" s="16"/>
      <c r="RW280" s="16"/>
      <c r="RX280" s="16"/>
      <c r="RY280" s="16"/>
      <c r="RZ280" s="16"/>
      <c r="SA280" s="16"/>
      <c r="SB280" s="16"/>
      <c r="SC280" s="16"/>
      <c r="SD280" s="16"/>
      <c r="SE280" s="16"/>
      <c r="SF280" s="16"/>
      <c r="SG280" s="16"/>
      <c r="SH280" s="16"/>
      <c r="SI280" s="16"/>
      <c r="SJ280" s="16"/>
      <c r="SK280" s="16"/>
      <c r="SL280" s="16"/>
      <c r="SM280" s="16"/>
      <c r="SN280" s="16"/>
      <c r="SO280" s="16"/>
      <c r="SP280" s="16"/>
      <c r="SQ280" s="16"/>
      <c r="SR280" s="16"/>
      <c r="SS280" s="16"/>
      <c r="ST280" s="16"/>
      <c r="SU280" s="16"/>
      <c r="SV280" s="16"/>
      <c r="SW280" s="16"/>
      <c r="SX280" s="16"/>
      <c r="SY280" s="16"/>
      <c r="SZ280" s="16"/>
      <c r="TA280" s="16"/>
      <c r="TB280" s="16"/>
      <c r="TC280" s="16"/>
      <c r="TD280" s="16"/>
      <c r="TE280" s="16"/>
      <c r="TF280" s="16"/>
      <c r="TG280" s="16"/>
      <c r="TH280" s="16"/>
      <c r="TI280" s="16"/>
      <c r="TJ280" s="16"/>
      <c r="TK280" s="16"/>
      <c r="TL280" s="16"/>
      <c r="TM280" s="16"/>
      <c r="TN280" s="16"/>
      <c r="TO280" s="16"/>
      <c r="TP280" s="16"/>
      <c r="TQ280" s="16"/>
      <c r="TR280" s="16"/>
      <c r="TS280" s="16"/>
      <c r="TT280" s="16"/>
      <c r="TU280" s="16"/>
      <c r="TV280" s="16"/>
      <c r="TW280" s="16"/>
      <c r="TX280" s="16"/>
    </row>
    <row r="281" spans="1:544" s="17" customFormat="1" ht="12" customHeight="1" x14ac:dyDescent="0.2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31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16"/>
      <c r="CU281" s="16"/>
      <c r="CV281" s="16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16"/>
      <c r="DL281" s="16"/>
      <c r="DM281" s="16"/>
      <c r="DN281" s="16"/>
      <c r="DO281" s="16"/>
      <c r="DP281" s="16"/>
      <c r="DQ281" s="16"/>
      <c r="DR281" s="16"/>
      <c r="DS281" s="16"/>
      <c r="DT281" s="16"/>
      <c r="DU281" s="16"/>
      <c r="DV281" s="16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  <c r="EO281" s="16"/>
      <c r="EP281" s="16"/>
      <c r="EQ281" s="16"/>
      <c r="ER281" s="16"/>
      <c r="ES281" s="16"/>
      <c r="ET281" s="16"/>
      <c r="EU281" s="16"/>
      <c r="EV281" s="16"/>
      <c r="EW281" s="16"/>
      <c r="EX281" s="16"/>
      <c r="EY281" s="16"/>
      <c r="EZ281" s="16"/>
      <c r="FA281" s="16"/>
      <c r="FB281" s="16"/>
      <c r="FC281" s="16"/>
      <c r="FD281" s="16"/>
      <c r="FE281" s="16"/>
      <c r="FF281" s="16"/>
      <c r="FG281" s="16"/>
      <c r="FH281" s="16"/>
      <c r="FI281" s="16"/>
      <c r="FJ281" s="16"/>
      <c r="FK281" s="16"/>
      <c r="FL281" s="16"/>
      <c r="FM281" s="16"/>
      <c r="FN281" s="16"/>
      <c r="FO281" s="16"/>
      <c r="FP281" s="16"/>
      <c r="FQ281" s="16"/>
      <c r="FR281" s="16"/>
      <c r="FS281" s="16"/>
      <c r="FT281" s="16"/>
      <c r="FU281" s="16"/>
      <c r="FV281" s="16"/>
      <c r="FW281" s="16"/>
      <c r="FX281" s="16"/>
      <c r="FY281" s="16"/>
      <c r="FZ281" s="16"/>
      <c r="GA281" s="16"/>
      <c r="GB281" s="16"/>
      <c r="GC281" s="16"/>
      <c r="GD281" s="16"/>
      <c r="GE281" s="16"/>
      <c r="GF281" s="16"/>
      <c r="GG281" s="16"/>
      <c r="GH281" s="16"/>
      <c r="GI281" s="16"/>
      <c r="GJ281" s="16"/>
      <c r="GK281" s="16"/>
      <c r="GL281" s="16"/>
      <c r="GM281" s="16"/>
      <c r="GN281" s="16"/>
      <c r="GO281" s="16"/>
      <c r="GP281" s="16"/>
      <c r="GQ281" s="16"/>
      <c r="GR281" s="16"/>
      <c r="GS281" s="16"/>
      <c r="GT281" s="16"/>
      <c r="GU281" s="16"/>
      <c r="GV281" s="16"/>
      <c r="GW281" s="16"/>
      <c r="GX281" s="16"/>
      <c r="GY281" s="16"/>
      <c r="GZ281" s="16"/>
      <c r="HA281" s="16"/>
      <c r="HB281" s="16"/>
      <c r="HC281" s="16"/>
      <c r="HD281" s="16"/>
      <c r="HE281" s="16"/>
      <c r="HF281" s="16"/>
      <c r="HG281" s="16"/>
      <c r="HH281" s="16"/>
      <c r="HI281" s="16"/>
      <c r="HJ281" s="16"/>
      <c r="HK281" s="16"/>
      <c r="HL281" s="16"/>
      <c r="HM281" s="16"/>
      <c r="HN281" s="16"/>
      <c r="HO281" s="16"/>
      <c r="HP281" s="16"/>
      <c r="HQ281" s="16"/>
      <c r="HR281" s="16"/>
      <c r="HS281" s="16"/>
      <c r="HT281" s="16"/>
      <c r="HU281" s="16"/>
      <c r="HV281" s="16"/>
      <c r="HW281" s="16"/>
      <c r="HX281" s="16"/>
      <c r="HY281" s="16"/>
      <c r="HZ281" s="16"/>
      <c r="IA281" s="16"/>
      <c r="IB281" s="16"/>
      <c r="IC281" s="16"/>
      <c r="ID281" s="16"/>
      <c r="IE281" s="16"/>
      <c r="IF281" s="16"/>
      <c r="IG281" s="16"/>
      <c r="IH281" s="16"/>
      <c r="II281" s="16"/>
      <c r="IJ281" s="16"/>
      <c r="IK281" s="16"/>
      <c r="IL281" s="16"/>
      <c r="IM281" s="16"/>
      <c r="IN281" s="16"/>
      <c r="IO281" s="16"/>
      <c r="IP281" s="16"/>
      <c r="IQ281" s="16"/>
      <c r="IR281" s="16"/>
      <c r="IS281" s="16"/>
      <c r="IT281" s="16"/>
      <c r="IU281" s="16"/>
      <c r="IV281" s="16"/>
      <c r="IW281" s="16"/>
      <c r="IX281" s="16"/>
      <c r="IY281" s="16"/>
      <c r="IZ281" s="16"/>
      <c r="JA281" s="16"/>
      <c r="JB281" s="16"/>
      <c r="JC281" s="16"/>
      <c r="JD281" s="16"/>
      <c r="JE281" s="16"/>
      <c r="JF281" s="16"/>
      <c r="JG281" s="16"/>
      <c r="JH281" s="16"/>
      <c r="JI281" s="16"/>
      <c r="JJ281" s="16"/>
      <c r="JK281" s="16"/>
      <c r="JL281" s="16"/>
      <c r="JM281" s="16"/>
      <c r="JN281" s="16"/>
      <c r="JO281" s="16"/>
      <c r="JP281" s="16"/>
      <c r="JQ281" s="16"/>
      <c r="JR281" s="16"/>
      <c r="JS281" s="16"/>
      <c r="JT281" s="16"/>
      <c r="JU281" s="16"/>
      <c r="JV281" s="16"/>
      <c r="JW281" s="16"/>
      <c r="JX281" s="16"/>
      <c r="JY281" s="16"/>
      <c r="JZ281" s="16"/>
      <c r="KA281" s="16"/>
      <c r="KB281" s="16"/>
      <c r="KC281" s="16"/>
      <c r="KD281" s="16"/>
      <c r="KE281" s="16"/>
      <c r="KF281" s="16"/>
      <c r="KG281" s="16"/>
      <c r="KH281" s="16"/>
      <c r="KI281" s="16"/>
      <c r="KJ281" s="16"/>
      <c r="KK281" s="16"/>
      <c r="KL281" s="16"/>
      <c r="KM281" s="16"/>
      <c r="KN281" s="16"/>
      <c r="KO281" s="16"/>
      <c r="KP281" s="16"/>
      <c r="KQ281" s="16"/>
      <c r="KR281" s="16"/>
      <c r="KS281" s="16"/>
      <c r="KT281" s="16"/>
      <c r="KU281" s="16"/>
      <c r="KV281" s="16"/>
      <c r="KW281" s="16"/>
      <c r="KX281" s="16"/>
      <c r="KY281" s="16"/>
      <c r="KZ281" s="16"/>
      <c r="LA281" s="16"/>
      <c r="LB281" s="16"/>
      <c r="LC281" s="16"/>
      <c r="LD281" s="16"/>
      <c r="LE281" s="16"/>
      <c r="LF281" s="16"/>
      <c r="LG281" s="16"/>
      <c r="LH281" s="16"/>
      <c r="LI281" s="16"/>
      <c r="LJ281" s="16"/>
      <c r="LK281" s="16"/>
      <c r="LL281" s="16"/>
      <c r="LM281" s="16"/>
      <c r="LN281" s="16"/>
      <c r="LO281" s="16"/>
      <c r="LP281" s="16"/>
      <c r="LQ281" s="16"/>
      <c r="LR281" s="16"/>
      <c r="LS281" s="16"/>
      <c r="LT281" s="16"/>
      <c r="LU281" s="16"/>
      <c r="LV281" s="16"/>
      <c r="LW281" s="16"/>
      <c r="LX281" s="16"/>
      <c r="LY281" s="16"/>
      <c r="LZ281" s="16"/>
      <c r="MA281" s="16"/>
      <c r="MB281" s="16"/>
      <c r="MC281" s="16"/>
      <c r="MD281" s="16"/>
      <c r="ME281" s="16"/>
      <c r="MF281" s="16"/>
      <c r="MG281" s="16"/>
      <c r="MH281" s="16"/>
      <c r="MI281" s="16"/>
      <c r="MJ281" s="16"/>
      <c r="MK281" s="16"/>
      <c r="ML281" s="16"/>
      <c r="MM281" s="16"/>
      <c r="MN281" s="16"/>
      <c r="MO281" s="16"/>
      <c r="MP281" s="16"/>
      <c r="MQ281" s="16"/>
      <c r="MR281" s="16"/>
      <c r="MS281" s="16"/>
      <c r="MT281" s="16"/>
      <c r="MU281" s="16"/>
      <c r="MV281" s="16"/>
      <c r="MW281" s="16"/>
      <c r="MX281" s="16"/>
      <c r="MY281" s="16"/>
      <c r="MZ281" s="16"/>
      <c r="NA281" s="16"/>
      <c r="NB281" s="16"/>
      <c r="NC281" s="16"/>
      <c r="ND281" s="16"/>
      <c r="NE281" s="16"/>
      <c r="NF281" s="16"/>
      <c r="NG281" s="16"/>
      <c r="NH281" s="16"/>
      <c r="NI281" s="16"/>
      <c r="NJ281" s="16"/>
      <c r="NK281" s="16"/>
      <c r="NL281" s="16"/>
      <c r="NM281" s="16"/>
      <c r="NN281" s="16"/>
      <c r="NO281" s="16"/>
      <c r="NP281" s="16"/>
      <c r="NQ281" s="16"/>
      <c r="NR281" s="16"/>
      <c r="NS281" s="16"/>
      <c r="NT281" s="16"/>
      <c r="NU281" s="16"/>
      <c r="NV281" s="16"/>
      <c r="NW281" s="16"/>
      <c r="NX281" s="16"/>
      <c r="NY281" s="16"/>
      <c r="NZ281" s="16"/>
      <c r="OA281" s="16"/>
      <c r="OB281" s="16"/>
      <c r="OC281" s="16"/>
      <c r="OD281" s="16"/>
      <c r="OE281" s="16"/>
      <c r="OF281" s="16"/>
      <c r="OG281" s="16"/>
      <c r="OH281" s="16"/>
      <c r="OI281" s="16"/>
      <c r="OJ281" s="16"/>
      <c r="OK281" s="16"/>
      <c r="OL281" s="16"/>
      <c r="OM281" s="16"/>
      <c r="ON281" s="16"/>
      <c r="OO281" s="16"/>
      <c r="OP281" s="16"/>
      <c r="OQ281" s="16"/>
      <c r="OR281" s="16"/>
      <c r="OS281" s="16"/>
      <c r="OT281" s="16"/>
      <c r="OU281" s="16"/>
      <c r="OV281" s="16"/>
      <c r="OW281" s="16"/>
      <c r="OX281" s="16"/>
      <c r="OY281" s="16"/>
      <c r="OZ281" s="16"/>
      <c r="PA281" s="16"/>
      <c r="PB281" s="16"/>
      <c r="PC281" s="16"/>
      <c r="PD281" s="16"/>
      <c r="PE281" s="16"/>
      <c r="PF281" s="16"/>
      <c r="PG281" s="16"/>
      <c r="PH281" s="16"/>
      <c r="PI281" s="16"/>
      <c r="PJ281" s="16"/>
      <c r="PK281" s="16"/>
      <c r="PL281" s="16"/>
      <c r="PM281" s="16"/>
      <c r="PN281" s="16"/>
      <c r="PO281" s="16"/>
      <c r="PP281" s="16"/>
      <c r="PQ281" s="16"/>
      <c r="PR281" s="16"/>
      <c r="PS281" s="16"/>
      <c r="PT281" s="16"/>
      <c r="PU281" s="16"/>
      <c r="PV281" s="16"/>
      <c r="PW281" s="16"/>
      <c r="PX281" s="16"/>
      <c r="PY281" s="16"/>
      <c r="PZ281" s="16"/>
      <c r="QA281" s="16"/>
      <c r="QB281" s="16"/>
      <c r="QC281" s="16"/>
      <c r="QD281" s="16"/>
      <c r="QE281" s="16"/>
      <c r="QF281" s="16"/>
      <c r="QG281" s="16"/>
      <c r="QH281" s="16"/>
      <c r="QI281" s="16"/>
      <c r="QJ281" s="16"/>
      <c r="QK281" s="16"/>
      <c r="QL281" s="16"/>
      <c r="QM281" s="16"/>
      <c r="QN281" s="16"/>
      <c r="QO281" s="16"/>
      <c r="QP281" s="16"/>
      <c r="QQ281" s="16"/>
      <c r="QR281" s="16"/>
      <c r="QS281" s="16"/>
      <c r="QT281" s="16"/>
      <c r="QU281" s="16"/>
      <c r="QV281" s="16"/>
      <c r="QW281" s="16"/>
      <c r="QX281" s="16"/>
      <c r="QY281" s="16"/>
      <c r="QZ281" s="16"/>
      <c r="RA281" s="16"/>
      <c r="RB281" s="16"/>
      <c r="RC281" s="16"/>
      <c r="RD281" s="16"/>
      <c r="RE281" s="16"/>
      <c r="RF281" s="16"/>
      <c r="RG281" s="16"/>
      <c r="RH281" s="16"/>
      <c r="RI281" s="16"/>
      <c r="RJ281" s="16"/>
      <c r="RK281" s="16"/>
      <c r="RL281" s="16"/>
      <c r="RM281" s="16"/>
      <c r="RN281" s="16"/>
      <c r="RO281" s="16"/>
      <c r="RP281" s="16"/>
      <c r="RQ281" s="16"/>
      <c r="RR281" s="16"/>
      <c r="RS281" s="16"/>
      <c r="RT281" s="16"/>
      <c r="RU281" s="16"/>
      <c r="RV281" s="16"/>
      <c r="RW281" s="16"/>
      <c r="RX281" s="16"/>
      <c r="RY281" s="16"/>
      <c r="RZ281" s="16"/>
      <c r="SA281" s="16"/>
      <c r="SB281" s="16"/>
      <c r="SC281" s="16"/>
      <c r="SD281" s="16"/>
      <c r="SE281" s="16"/>
      <c r="SF281" s="16"/>
      <c r="SG281" s="16"/>
      <c r="SH281" s="16"/>
      <c r="SI281" s="16"/>
      <c r="SJ281" s="16"/>
      <c r="SK281" s="16"/>
      <c r="SL281" s="16"/>
      <c r="SM281" s="16"/>
      <c r="SN281" s="16"/>
      <c r="SO281" s="16"/>
      <c r="SP281" s="16"/>
      <c r="SQ281" s="16"/>
      <c r="SR281" s="16"/>
      <c r="SS281" s="16"/>
      <c r="ST281" s="16"/>
      <c r="SU281" s="16"/>
      <c r="SV281" s="16"/>
      <c r="SW281" s="16"/>
      <c r="SX281" s="16"/>
      <c r="SY281" s="16"/>
      <c r="SZ281" s="16"/>
      <c r="TA281" s="16"/>
      <c r="TB281" s="16"/>
      <c r="TC281" s="16"/>
      <c r="TD281" s="16"/>
      <c r="TE281" s="16"/>
      <c r="TF281" s="16"/>
      <c r="TG281" s="16"/>
      <c r="TH281" s="16"/>
      <c r="TI281" s="16"/>
      <c r="TJ281" s="16"/>
      <c r="TK281" s="16"/>
      <c r="TL281" s="16"/>
      <c r="TM281" s="16"/>
      <c r="TN281" s="16"/>
      <c r="TO281" s="16"/>
      <c r="TP281" s="16"/>
      <c r="TQ281" s="16"/>
      <c r="TR281" s="16"/>
      <c r="TS281" s="16"/>
      <c r="TT281" s="16"/>
      <c r="TU281" s="16"/>
      <c r="TV281" s="16"/>
      <c r="TW281" s="16"/>
      <c r="TX281" s="16"/>
    </row>
    <row r="282" spans="1:544" s="17" customFormat="1" ht="12" customHeight="1" x14ac:dyDescent="0.2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31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16"/>
      <c r="CU282" s="16"/>
      <c r="CV282" s="16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16"/>
      <c r="DL282" s="16"/>
      <c r="DM282" s="16"/>
      <c r="DN282" s="16"/>
      <c r="DO282" s="16"/>
      <c r="DP282" s="16"/>
      <c r="DQ282" s="16"/>
      <c r="DR282" s="16"/>
      <c r="DS282" s="16"/>
      <c r="DT282" s="16"/>
      <c r="DU282" s="16"/>
      <c r="DV282" s="16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  <c r="EO282" s="16"/>
      <c r="EP282" s="16"/>
      <c r="EQ282" s="16"/>
      <c r="ER282" s="16"/>
      <c r="ES282" s="16"/>
      <c r="ET282" s="16"/>
      <c r="EU282" s="16"/>
      <c r="EV282" s="16"/>
      <c r="EW282" s="16"/>
      <c r="EX282" s="16"/>
      <c r="EY282" s="16"/>
      <c r="EZ282" s="16"/>
      <c r="FA282" s="16"/>
      <c r="FB282" s="16"/>
      <c r="FC282" s="16"/>
      <c r="FD282" s="16"/>
      <c r="FE282" s="16"/>
      <c r="FF282" s="16"/>
      <c r="FG282" s="16"/>
      <c r="FH282" s="16"/>
      <c r="FI282" s="16"/>
      <c r="FJ282" s="16"/>
      <c r="FK282" s="16"/>
      <c r="FL282" s="16"/>
      <c r="FM282" s="16"/>
      <c r="FN282" s="16"/>
      <c r="FO282" s="16"/>
      <c r="FP282" s="16"/>
      <c r="FQ282" s="16"/>
      <c r="FR282" s="16"/>
      <c r="FS282" s="16"/>
      <c r="FT282" s="16"/>
      <c r="FU282" s="16"/>
      <c r="FV282" s="16"/>
      <c r="FW282" s="16"/>
      <c r="FX282" s="16"/>
      <c r="FY282" s="16"/>
      <c r="FZ282" s="16"/>
      <c r="GA282" s="16"/>
      <c r="GB282" s="16"/>
      <c r="GC282" s="16"/>
      <c r="GD282" s="16"/>
      <c r="GE282" s="16"/>
      <c r="GF282" s="16"/>
      <c r="GG282" s="16"/>
      <c r="GH282" s="16"/>
      <c r="GI282" s="16"/>
      <c r="GJ282" s="16"/>
      <c r="GK282" s="16"/>
      <c r="GL282" s="16"/>
      <c r="GM282" s="16"/>
      <c r="GN282" s="16"/>
      <c r="GO282" s="16"/>
      <c r="GP282" s="16"/>
      <c r="GQ282" s="16"/>
      <c r="GR282" s="16"/>
      <c r="GS282" s="16"/>
      <c r="GT282" s="16"/>
      <c r="GU282" s="16"/>
      <c r="GV282" s="16"/>
      <c r="GW282" s="16"/>
      <c r="GX282" s="16"/>
      <c r="GY282" s="16"/>
      <c r="GZ282" s="16"/>
      <c r="HA282" s="16"/>
      <c r="HB282" s="16"/>
      <c r="HC282" s="16"/>
      <c r="HD282" s="16"/>
      <c r="HE282" s="16"/>
      <c r="HF282" s="16"/>
      <c r="HG282" s="16"/>
      <c r="HH282" s="16"/>
      <c r="HI282" s="16"/>
      <c r="HJ282" s="16"/>
      <c r="HK282" s="16"/>
      <c r="HL282" s="16"/>
      <c r="HM282" s="16"/>
      <c r="HN282" s="16"/>
      <c r="HO282" s="16"/>
      <c r="HP282" s="16"/>
      <c r="HQ282" s="16"/>
      <c r="HR282" s="16"/>
      <c r="HS282" s="16"/>
      <c r="HT282" s="16"/>
      <c r="HU282" s="16"/>
      <c r="HV282" s="16"/>
      <c r="HW282" s="16"/>
      <c r="HX282" s="16"/>
      <c r="HY282" s="16"/>
      <c r="HZ282" s="16"/>
      <c r="IA282" s="16"/>
      <c r="IB282" s="16"/>
      <c r="IC282" s="16"/>
      <c r="ID282" s="16"/>
      <c r="IE282" s="16"/>
      <c r="IF282" s="16"/>
      <c r="IG282" s="16"/>
      <c r="IH282" s="16"/>
      <c r="II282" s="16"/>
      <c r="IJ282" s="16"/>
      <c r="IK282" s="16"/>
      <c r="IL282" s="16"/>
      <c r="IM282" s="16"/>
      <c r="IN282" s="16"/>
      <c r="IO282" s="16"/>
      <c r="IP282" s="16"/>
      <c r="IQ282" s="16"/>
      <c r="IR282" s="16"/>
      <c r="IS282" s="16"/>
      <c r="IT282" s="16"/>
      <c r="IU282" s="16"/>
      <c r="IV282" s="16"/>
      <c r="IW282" s="16"/>
      <c r="IX282" s="16"/>
      <c r="IY282" s="16"/>
      <c r="IZ282" s="16"/>
      <c r="JA282" s="16"/>
      <c r="JB282" s="16"/>
      <c r="JC282" s="16"/>
      <c r="JD282" s="16"/>
      <c r="JE282" s="16"/>
      <c r="JF282" s="16"/>
      <c r="JG282" s="16"/>
      <c r="JH282" s="16"/>
      <c r="JI282" s="16"/>
      <c r="JJ282" s="16"/>
      <c r="JK282" s="16"/>
      <c r="JL282" s="16"/>
      <c r="JM282" s="16"/>
      <c r="JN282" s="16"/>
      <c r="JO282" s="16"/>
      <c r="JP282" s="16"/>
      <c r="JQ282" s="16"/>
      <c r="JR282" s="16"/>
      <c r="JS282" s="16"/>
      <c r="JT282" s="16"/>
      <c r="JU282" s="16"/>
      <c r="JV282" s="16"/>
      <c r="JW282" s="16"/>
      <c r="JX282" s="16"/>
      <c r="JY282" s="16"/>
      <c r="JZ282" s="16"/>
      <c r="KA282" s="16"/>
      <c r="KB282" s="16"/>
      <c r="KC282" s="16"/>
      <c r="KD282" s="16"/>
      <c r="KE282" s="16"/>
      <c r="KF282" s="16"/>
      <c r="KG282" s="16"/>
      <c r="KH282" s="16"/>
      <c r="KI282" s="16"/>
      <c r="KJ282" s="16"/>
      <c r="KK282" s="16"/>
      <c r="KL282" s="16"/>
      <c r="KM282" s="16"/>
      <c r="KN282" s="16"/>
      <c r="KO282" s="16"/>
      <c r="KP282" s="16"/>
      <c r="KQ282" s="16"/>
      <c r="KR282" s="16"/>
      <c r="KS282" s="16"/>
      <c r="KT282" s="16"/>
      <c r="KU282" s="16"/>
      <c r="KV282" s="16"/>
      <c r="KW282" s="16"/>
      <c r="KX282" s="16"/>
      <c r="KY282" s="16"/>
      <c r="KZ282" s="16"/>
      <c r="LA282" s="16"/>
      <c r="LB282" s="16"/>
      <c r="LC282" s="16"/>
      <c r="LD282" s="16"/>
      <c r="LE282" s="16"/>
      <c r="LF282" s="16"/>
      <c r="LG282" s="16"/>
      <c r="LH282" s="16"/>
      <c r="LI282" s="16"/>
      <c r="LJ282" s="16"/>
      <c r="LK282" s="16"/>
      <c r="LL282" s="16"/>
      <c r="LM282" s="16"/>
      <c r="LN282" s="16"/>
      <c r="LO282" s="16"/>
      <c r="LP282" s="16"/>
      <c r="LQ282" s="16"/>
      <c r="LR282" s="16"/>
      <c r="LS282" s="16"/>
      <c r="LT282" s="16"/>
      <c r="LU282" s="16"/>
      <c r="LV282" s="16"/>
      <c r="LW282" s="16"/>
      <c r="LX282" s="16"/>
      <c r="LY282" s="16"/>
      <c r="LZ282" s="16"/>
      <c r="MA282" s="16"/>
      <c r="MB282" s="16"/>
      <c r="MC282" s="16"/>
      <c r="MD282" s="16"/>
      <c r="ME282" s="16"/>
      <c r="MF282" s="16"/>
      <c r="MG282" s="16"/>
      <c r="MH282" s="16"/>
      <c r="MI282" s="16"/>
      <c r="MJ282" s="16"/>
      <c r="MK282" s="16"/>
      <c r="ML282" s="16"/>
      <c r="MM282" s="16"/>
      <c r="MN282" s="16"/>
      <c r="MO282" s="16"/>
      <c r="MP282" s="16"/>
      <c r="MQ282" s="16"/>
      <c r="MR282" s="16"/>
      <c r="MS282" s="16"/>
      <c r="MT282" s="16"/>
      <c r="MU282" s="16"/>
      <c r="MV282" s="16"/>
      <c r="MW282" s="16"/>
      <c r="MX282" s="16"/>
      <c r="MY282" s="16"/>
      <c r="MZ282" s="16"/>
      <c r="NA282" s="16"/>
      <c r="NB282" s="16"/>
      <c r="NC282" s="16"/>
      <c r="ND282" s="16"/>
      <c r="NE282" s="16"/>
      <c r="NF282" s="16"/>
      <c r="NG282" s="16"/>
      <c r="NH282" s="16"/>
      <c r="NI282" s="16"/>
      <c r="NJ282" s="16"/>
      <c r="NK282" s="16"/>
      <c r="NL282" s="16"/>
      <c r="NM282" s="16"/>
      <c r="NN282" s="16"/>
      <c r="NO282" s="16"/>
      <c r="NP282" s="16"/>
      <c r="NQ282" s="16"/>
      <c r="NR282" s="16"/>
      <c r="NS282" s="16"/>
      <c r="NT282" s="16"/>
      <c r="NU282" s="16"/>
      <c r="NV282" s="16"/>
      <c r="NW282" s="16"/>
      <c r="NX282" s="16"/>
      <c r="NY282" s="16"/>
      <c r="NZ282" s="16"/>
      <c r="OA282" s="16"/>
      <c r="OB282" s="16"/>
      <c r="OC282" s="16"/>
      <c r="OD282" s="16"/>
      <c r="OE282" s="16"/>
      <c r="OF282" s="16"/>
      <c r="OG282" s="16"/>
      <c r="OH282" s="16"/>
      <c r="OI282" s="16"/>
      <c r="OJ282" s="16"/>
      <c r="OK282" s="16"/>
      <c r="OL282" s="16"/>
      <c r="OM282" s="16"/>
      <c r="ON282" s="16"/>
      <c r="OO282" s="16"/>
      <c r="OP282" s="16"/>
      <c r="OQ282" s="16"/>
      <c r="OR282" s="16"/>
      <c r="OS282" s="16"/>
      <c r="OT282" s="16"/>
      <c r="OU282" s="16"/>
      <c r="OV282" s="16"/>
      <c r="OW282" s="16"/>
      <c r="OX282" s="16"/>
      <c r="OY282" s="16"/>
      <c r="OZ282" s="16"/>
      <c r="PA282" s="16"/>
      <c r="PB282" s="16"/>
      <c r="PC282" s="16"/>
      <c r="PD282" s="16"/>
      <c r="PE282" s="16"/>
      <c r="PF282" s="16"/>
      <c r="PG282" s="16"/>
      <c r="PH282" s="16"/>
      <c r="PI282" s="16"/>
      <c r="PJ282" s="16"/>
      <c r="PK282" s="16"/>
      <c r="PL282" s="16"/>
      <c r="PM282" s="16"/>
      <c r="PN282" s="16"/>
      <c r="PO282" s="16"/>
      <c r="PP282" s="16"/>
      <c r="PQ282" s="16"/>
      <c r="PR282" s="16"/>
      <c r="PS282" s="16"/>
      <c r="PT282" s="16"/>
      <c r="PU282" s="16"/>
      <c r="PV282" s="16"/>
      <c r="PW282" s="16"/>
      <c r="PX282" s="16"/>
      <c r="PY282" s="16"/>
      <c r="PZ282" s="16"/>
      <c r="QA282" s="16"/>
      <c r="QB282" s="16"/>
      <c r="QC282" s="16"/>
      <c r="QD282" s="16"/>
      <c r="QE282" s="16"/>
      <c r="QF282" s="16"/>
      <c r="QG282" s="16"/>
      <c r="QH282" s="16"/>
      <c r="QI282" s="16"/>
      <c r="QJ282" s="16"/>
      <c r="QK282" s="16"/>
      <c r="QL282" s="16"/>
      <c r="QM282" s="16"/>
      <c r="QN282" s="16"/>
      <c r="QO282" s="16"/>
      <c r="QP282" s="16"/>
      <c r="QQ282" s="16"/>
      <c r="QR282" s="16"/>
      <c r="QS282" s="16"/>
      <c r="QT282" s="16"/>
      <c r="QU282" s="16"/>
      <c r="QV282" s="16"/>
      <c r="QW282" s="16"/>
      <c r="QX282" s="16"/>
      <c r="QY282" s="16"/>
      <c r="QZ282" s="16"/>
      <c r="RA282" s="16"/>
      <c r="RB282" s="16"/>
      <c r="RC282" s="16"/>
      <c r="RD282" s="16"/>
      <c r="RE282" s="16"/>
      <c r="RF282" s="16"/>
      <c r="RG282" s="16"/>
      <c r="RH282" s="16"/>
      <c r="RI282" s="16"/>
      <c r="RJ282" s="16"/>
      <c r="RK282" s="16"/>
      <c r="RL282" s="16"/>
      <c r="RM282" s="16"/>
      <c r="RN282" s="16"/>
      <c r="RO282" s="16"/>
      <c r="RP282" s="16"/>
      <c r="RQ282" s="16"/>
      <c r="RR282" s="16"/>
      <c r="RS282" s="16"/>
      <c r="RT282" s="16"/>
      <c r="RU282" s="16"/>
      <c r="RV282" s="16"/>
      <c r="RW282" s="16"/>
      <c r="RX282" s="16"/>
      <c r="RY282" s="16"/>
      <c r="RZ282" s="16"/>
      <c r="SA282" s="16"/>
      <c r="SB282" s="16"/>
      <c r="SC282" s="16"/>
      <c r="SD282" s="16"/>
      <c r="SE282" s="16"/>
      <c r="SF282" s="16"/>
      <c r="SG282" s="16"/>
      <c r="SH282" s="16"/>
      <c r="SI282" s="16"/>
      <c r="SJ282" s="16"/>
      <c r="SK282" s="16"/>
      <c r="SL282" s="16"/>
      <c r="SM282" s="16"/>
      <c r="SN282" s="16"/>
      <c r="SO282" s="16"/>
      <c r="SP282" s="16"/>
      <c r="SQ282" s="16"/>
      <c r="SR282" s="16"/>
      <c r="SS282" s="16"/>
      <c r="ST282" s="16"/>
      <c r="SU282" s="16"/>
      <c r="SV282" s="16"/>
      <c r="SW282" s="16"/>
      <c r="SX282" s="16"/>
      <c r="SY282" s="16"/>
      <c r="SZ282" s="16"/>
      <c r="TA282" s="16"/>
      <c r="TB282" s="16"/>
      <c r="TC282" s="16"/>
      <c r="TD282" s="16"/>
      <c r="TE282" s="16"/>
      <c r="TF282" s="16"/>
      <c r="TG282" s="16"/>
      <c r="TH282" s="16"/>
      <c r="TI282" s="16"/>
      <c r="TJ282" s="16"/>
      <c r="TK282" s="16"/>
      <c r="TL282" s="16"/>
      <c r="TM282" s="16"/>
      <c r="TN282" s="16"/>
      <c r="TO282" s="16"/>
      <c r="TP282" s="16"/>
      <c r="TQ282" s="16"/>
      <c r="TR282" s="16"/>
      <c r="TS282" s="16"/>
      <c r="TT282" s="16"/>
      <c r="TU282" s="16"/>
      <c r="TV282" s="16"/>
      <c r="TW282" s="16"/>
      <c r="TX282" s="16"/>
    </row>
    <row r="283" spans="1:544" s="17" customFormat="1" ht="12" customHeight="1" x14ac:dyDescent="0.2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31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16"/>
      <c r="CU283" s="16"/>
      <c r="CV283" s="16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16"/>
      <c r="DL283" s="16"/>
      <c r="DM283" s="16"/>
      <c r="DN283" s="16"/>
      <c r="DO283" s="16"/>
      <c r="DP283" s="16"/>
      <c r="DQ283" s="16"/>
      <c r="DR283" s="16"/>
      <c r="DS283" s="16"/>
      <c r="DT283" s="16"/>
      <c r="DU283" s="16"/>
      <c r="DV283" s="16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  <c r="EO283" s="16"/>
      <c r="EP283" s="16"/>
      <c r="EQ283" s="16"/>
      <c r="ER283" s="16"/>
      <c r="ES283" s="16"/>
      <c r="ET283" s="16"/>
      <c r="EU283" s="16"/>
      <c r="EV283" s="16"/>
      <c r="EW283" s="16"/>
      <c r="EX283" s="16"/>
      <c r="EY283" s="16"/>
      <c r="EZ283" s="16"/>
      <c r="FA283" s="16"/>
      <c r="FB283" s="16"/>
      <c r="FC283" s="16"/>
      <c r="FD283" s="16"/>
      <c r="FE283" s="16"/>
      <c r="FF283" s="16"/>
      <c r="FG283" s="16"/>
      <c r="FH283" s="16"/>
      <c r="FI283" s="16"/>
      <c r="FJ283" s="16"/>
      <c r="FK283" s="16"/>
      <c r="FL283" s="16"/>
      <c r="FM283" s="16"/>
      <c r="FN283" s="16"/>
      <c r="FO283" s="16"/>
      <c r="FP283" s="16"/>
      <c r="FQ283" s="16"/>
      <c r="FR283" s="16"/>
      <c r="FS283" s="16"/>
      <c r="FT283" s="16"/>
      <c r="FU283" s="16"/>
      <c r="FV283" s="16"/>
      <c r="FW283" s="16"/>
      <c r="FX283" s="16"/>
      <c r="FY283" s="16"/>
      <c r="FZ283" s="16"/>
      <c r="GA283" s="16"/>
      <c r="GB283" s="16"/>
      <c r="GC283" s="16"/>
      <c r="GD283" s="16"/>
      <c r="GE283" s="16"/>
      <c r="GF283" s="16"/>
      <c r="GG283" s="16"/>
      <c r="GH283" s="16"/>
      <c r="GI283" s="16"/>
      <c r="GJ283" s="16"/>
      <c r="GK283" s="16"/>
      <c r="GL283" s="16"/>
      <c r="GM283" s="16"/>
      <c r="GN283" s="16"/>
      <c r="GO283" s="16"/>
      <c r="GP283" s="16"/>
      <c r="GQ283" s="16"/>
      <c r="GR283" s="16"/>
      <c r="GS283" s="16"/>
      <c r="GT283" s="16"/>
      <c r="GU283" s="16"/>
      <c r="GV283" s="16"/>
      <c r="GW283" s="16"/>
      <c r="GX283" s="16"/>
      <c r="GY283" s="16"/>
      <c r="GZ283" s="16"/>
      <c r="HA283" s="16"/>
      <c r="HB283" s="16"/>
      <c r="HC283" s="16"/>
      <c r="HD283" s="16"/>
      <c r="HE283" s="16"/>
      <c r="HF283" s="16"/>
      <c r="HG283" s="16"/>
      <c r="HH283" s="16"/>
      <c r="HI283" s="16"/>
      <c r="HJ283" s="16"/>
      <c r="HK283" s="16"/>
      <c r="HL283" s="16"/>
      <c r="HM283" s="16"/>
      <c r="HN283" s="16"/>
      <c r="HO283" s="16"/>
      <c r="HP283" s="16"/>
      <c r="HQ283" s="16"/>
      <c r="HR283" s="16"/>
      <c r="HS283" s="16"/>
      <c r="HT283" s="16"/>
      <c r="HU283" s="16"/>
      <c r="HV283" s="16"/>
      <c r="HW283" s="16"/>
      <c r="HX283" s="16"/>
      <c r="HY283" s="16"/>
      <c r="HZ283" s="16"/>
      <c r="IA283" s="16"/>
      <c r="IB283" s="16"/>
      <c r="IC283" s="16"/>
      <c r="ID283" s="16"/>
      <c r="IE283" s="16"/>
      <c r="IF283" s="16"/>
      <c r="IG283" s="16"/>
      <c r="IH283" s="16"/>
      <c r="II283" s="16"/>
      <c r="IJ283" s="16"/>
      <c r="IK283" s="16"/>
      <c r="IL283" s="16"/>
      <c r="IM283" s="16"/>
      <c r="IN283" s="16"/>
      <c r="IO283" s="16"/>
      <c r="IP283" s="16"/>
      <c r="IQ283" s="16"/>
      <c r="IR283" s="16"/>
      <c r="IS283" s="16"/>
      <c r="IT283" s="16"/>
      <c r="IU283" s="16"/>
      <c r="IV283" s="16"/>
      <c r="IW283" s="16"/>
      <c r="IX283" s="16"/>
      <c r="IY283" s="16"/>
      <c r="IZ283" s="16"/>
      <c r="JA283" s="16"/>
      <c r="JB283" s="16"/>
      <c r="JC283" s="16"/>
      <c r="JD283" s="16"/>
      <c r="JE283" s="16"/>
      <c r="JF283" s="16"/>
      <c r="JG283" s="16"/>
      <c r="JH283" s="16"/>
      <c r="JI283" s="16"/>
      <c r="JJ283" s="16"/>
      <c r="JK283" s="16"/>
      <c r="JL283" s="16"/>
      <c r="JM283" s="16"/>
      <c r="JN283" s="16"/>
      <c r="JO283" s="16"/>
      <c r="JP283" s="16"/>
      <c r="JQ283" s="16"/>
      <c r="JR283" s="16"/>
      <c r="JS283" s="16"/>
      <c r="JT283" s="16"/>
      <c r="JU283" s="16"/>
      <c r="JV283" s="16"/>
      <c r="JW283" s="16"/>
      <c r="JX283" s="16"/>
      <c r="JY283" s="16"/>
      <c r="JZ283" s="16"/>
      <c r="KA283" s="16"/>
      <c r="KB283" s="16"/>
      <c r="KC283" s="16"/>
      <c r="KD283" s="16"/>
      <c r="KE283" s="16"/>
      <c r="KF283" s="16"/>
      <c r="KG283" s="16"/>
      <c r="KH283" s="16"/>
      <c r="KI283" s="16"/>
      <c r="KJ283" s="16"/>
      <c r="KK283" s="16"/>
      <c r="KL283" s="16"/>
      <c r="KM283" s="16"/>
      <c r="KN283" s="16"/>
      <c r="KO283" s="16"/>
      <c r="KP283" s="16"/>
      <c r="KQ283" s="16"/>
      <c r="KR283" s="16"/>
      <c r="KS283" s="16"/>
      <c r="KT283" s="16"/>
      <c r="KU283" s="16"/>
      <c r="KV283" s="16"/>
      <c r="KW283" s="16"/>
      <c r="KX283" s="16"/>
      <c r="KY283" s="16"/>
      <c r="KZ283" s="16"/>
      <c r="LA283" s="16"/>
      <c r="LB283" s="16"/>
      <c r="LC283" s="16"/>
      <c r="LD283" s="16"/>
      <c r="LE283" s="16"/>
      <c r="LF283" s="16"/>
      <c r="LG283" s="16"/>
      <c r="LH283" s="16"/>
      <c r="LI283" s="16"/>
      <c r="LJ283" s="16"/>
      <c r="LK283" s="16"/>
      <c r="LL283" s="16"/>
      <c r="LM283" s="16"/>
      <c r="LN283" s="16"/>
      <c r="LO283" s="16"/>
      <c r="LP283" s="16"/>
      <c r="LQ283" s="16"/>
      <c r="LR283" s="16"/>
      <c r="LS283" s="16"/>
      <c r="LT283" s="16"/>
      <c r="LU283" s="16"/>
      <c r="LV283" s="16"/>
      <c r="LW283" s="16"/>
      <c r="LX283" s="16"/>
      <c r="LY283" s="16"/>
      <c r="LZ283" s="16"/>
      <c r="MA283" s="16"/>
      <c r="MB283" s="16"/>
      <c r="MC283" s="16"/>
      <c r="MD283" s="16"/>
      <c r="ME283" s="16"/>
      <c r="MF283" s="16"/>
      <c r="MG283" s="16"/>
      <c r="MH283" s="16"/>
      <c r="MI283" s="16"/>
      <c r="MJ283" s="16"/>
      <c r="MK283" s="16"/>
      <c r="ML283" s="16"/>
      <c r="MM283" s="16"/>
      <c r="MN283" s="16"/>
      <c r="MO283" s="16"/>
      <c r="MP283" s="16"/>
      <c r="MQ283" s="16"/>
      <c r="MR283" s="16"/>
      <c r="MS283" s="16"/>
      <c r="MT283" s="16"/>
      <c r="MU283" s="16"/>
      <c r="MV283" s="16"/>
      <c r="MW283" s="16"/>
      <c r="MX283" s="16"/>
      <c r="MY283" s="16"/>
      <c r="MZ283" s="16"/>
      <c r="NA283" s="16"/>
      <c r="NB283" s="16"/>
      <c r="NC283" s="16"/>
      <c r="ND283" s="16"/>
      <c r="NE283" s="16"/>
      <c r="NF283" s="16"/>
      <c r="NG283" s="16"/>
      <c r="NH283" s="16"/>
      <c r="NI283" s="16"/>
      <c r="NJ283" s="16"/>
      <c r="NK283" s="16"/>
      <c r="NL283" s="16"/>
      <c r="NM283" s="16"/>
      <c r="NN283" s="16"/>
      <c r="NO283" s="16"/>
      <c r="NP283" s="16"/>
      <c r="NQ283" s="16"/>
      <c r="NR283" s="16"/>
      <c r="NS283" s="16"/>
      <c r="NT283" s="16"/>
      <c r="NU283" s="16"/>
      <c r="NV283" s="16"/>
      <c r="NW283" s="16"/>
      <c r="NX283" s="16"/>
      <c r="NY283" s="16"/>
      <c r="NZ283" s="16"/>
      <c r="OA283" s="16"/>
      <c r="OB283" s="16"/>
      <c r="OC283" s="16"/>
      <c r="OD283" s="16"/>
      <c r="OE283" s="16"/>
      <c r="OF283" s="16"/>
      <c r="OG283" s="16"/>
      <c r="OH283" s="16"/>
      <c r="OI283" s="16"/>
      <c r="OJ283" s="16"/>
      <c r="OK283" s="16"/>
      <c r="OL283" s="16"/>
      <c r="OM283" s="16"/>
      <c r="ON283" s="16"/>
      <c r="OO283" s="16"/>
      <c r="OP283" s="16"/>
      <c r="OQ283" s="16"/>
      <c r="OR283" s="16"/>
      <c r="OS283" s="16"/>
      <c r="OT283" s="16"/>
      <c r="OU283" s="16"/>
      <c r="OV283" s="16"/>
      <c r="OW283" s="16"/>
      <c r="OX283" s="16"/>
      <c r="OY283" s="16"/>
      <c r="OZ283" s="16"/>
      <c r="PA283" s="16"/>
      <c r="PB283" s="16"/>
      <c r="PC283" s="16"/>
      <c r="PD283" s="16"/>
      <c r="PE283" s="16"/>
      <c r="PF283" s="16"/>
      <c r="PG283" s="16"/>
      <c r="PH283" s="16"/>
      <c r="PI283" s="16"/>
      <c r="PJ283" s="16"/>
      <c r="PK283" s="16"/>
      <c r="PL283" s="16"/>
      <c r="PM283" s="16"/>
      <c r="PN283" s="16"/>
      <c r="PO283" s="16"/>
      <c r="PP283" s="16"/>
      <c r="PQ283" s="16"/>
      <c r="PR283" s="16"/>
      <c r="PS283" s="16"/>
      <c r="PT283" s="16"/>
      <c r="PU283" s="16"/>
      <c r="PV283" s="16"/>
      <c r="PW283" s="16"/>
      <c r="PX283" s="16"/>
      <c r="PY283" s="16"/>
      <c r="PZ283" s="16"/>
      <c r="QA283" s="16"/>
      <c r="QB283" s="16"/>
      <c r="QC283" s="16"/>
      <c r="QD283" s="16"/>
      <c r="QE283" s="16"/>
      <c r="QF283" s="16"/>
      <c r="QG283" s="16"/>
      <c r="QH283" s="16"/>
      <c r="QI283" s="16"/>
      <c r="QJ283" s="16"/>
      <c r="QK283" s="16"/>
      <c r="QL283" s="16"/>
      <c r="QM283" s="16"/>
      <c r="QN283" s="16"/>
      <c r="QO283" s="16"/>
      <c r="QP283" s="16"/>
      <c r="QQ283" s="16"/>
      <c r="QR283" s="16"/>
      <c r="QS283" s="16"/>
      <c r="QT283" s="16"/>
      <c r="QU283" s="16"/>
      <c r="QV283" s="16"/>
      <c r="QW283" s="16"/>
      <c r="QX283" s="16"/>
      <c r="QY283" s="16"/>
      <c r="QZ283" s="16"/>
      <c r="RA283" s="16"/>
      <c r="RB283" s="16"/>
      <c r="RC283" s="16"/>
      <c r="RD283" s="16"/>
      <c r="RE283" s="16"/>
      <c r="RF283" s="16"/>
      <c r="RG283" s="16"/>
      <c r="RH283" s="16"/>
      <c r="RI283" s="16"/>
      <c r="RJ283" s="16"/>
      <c r="RK283" s="16"/>
      <c r="RL283" s="16"/>
      <c r="RM283" s="16"/>
      <c r="RN283" s="16"/>
      <c r="RO283" s="16"/>
      <c r="RP283" s="16"/>
      <c r="RQ283" s="16"/>
      <c r="RR283" s="16"/>
      <c r="RS283" s="16"/>
      <c r="RT283" s="16"/>
      <c r="RU283" s="16"/>
      <c r="RV283" s="16"/>
      <c r="RW283" s="16"/>
      <c r="RX283" s="16"/>
      <c r="RY283" s="16"/>
      <c r="RZ283" s="16"/>
      <c r="SA283" s="16"/>
      <c r="SB283" s="16"/>
      <c r="SC283" s="16"/>
      <c r="SD283" s="16"/>
      <c r="SE283" s="16"/>
      <c r="SF283" s="16"/>
      <c r="SG283" s="16"/>
      <c r="SH283" s="16"/>
      <c r="SI283" s="16"/>
      <c r="SJ283" s="16"/>
      <c r="SK283" s="16"/>
      <c r="SL283" s="16"/>
      <c r="SM283" s="16"/>
      <c r="SN283" s="16"/>
      <c r="SO283" s="16"/>
      <c r="SP283" s="16"/>
      <c r="SQ283" s="16"/>
      <c r="SR283" s="16"/>
      <c r="SS283" s="16"/>
      <c r="ST283" s="16"/>
      <c r="SU283" s="16"/>
      <c r="SV283" s="16"/>
      <c r="SW283" s="16"/>
      <c r="SX283" s="16"/>
      <c r="SY283" s="16"/>
      <c r="SZ283" s="16"/>
      <c r="TA283" s="16"/>
      <c r="TB283" s="16"/>
      <c r="TC283" s="16"/>
      <c r="TD283" s="16"/>
      <c r="TE283" s="16"/>
      <c r="TF283" s="16"/>
      <c r="TG283" s="16"/>
      <c r="TH283" s="16"/>
      <c r="TI283" s="16"/>
      <c r="TJ283" s="16"/>
      <c r="TK283" s="16"/>
      <c r="TL283" s="16"/>
      <c r="TM283" s="16"/>
      <c r="TN283" s="16"/>
      <c r="TO283" s="16"/>
      <c r="TP283" s="16"/>
      <c r="TQ283" s="16"/>
      <c r="TR283" s="16"/>
      <c r="TS283" s="16"/>
      <c r="TT283" s="16"/>
      <c r="TU283" s="16"/>
      <c r="TV283" s="16"/>
      <c r="TW283" s="16"/>
      <c r="TX283" s="16"/>
    </row>
    <row r="284" spans="1:544" s="17" customFormat="1" ht="12" customHeight="1" x14ac:dyDescent="0.2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31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  <c r="GZ284" s="16"/>
      <c r="HA284" s="16"/>
      <c r="HB284" s="16"/>
      <c r="HC284" s="16"/>
      <c r="HD284" s="16"/>
      <c r="HE284" s="16"/>
      <c r="HF284" s="16"/>
      <c r="HG284" s="16"/>
      <c r="HH284" s="16"/>
      <c r="HI284" s="16"/>
      <c r="HJ284" s="16"/>
      <c r="HK284" s="16"/>
      <c r="HL284" s="16"/>
      <c r="HM284" s="16"/>
      <c r="HN284" s="16"/>
      <c r="HO284" s="16"/>
      <c r="HP284" s="16"/>
      <c r="HQ284" s="16"/>
      <c r="HR284" s="16"/>
      <c r="HS284" s="16"/>
      <c r="HT284" s="16"/>
      <c r="HU284" s="16"/>
      <c r="HV284" s="16"/>
      <c r="HW284" s="16"/>
      <c r="HX284" s="16"/>
      <c r="HY284" s="16"/>
      <c r="HZ284" s="16"/>
      <c r="IA284" s="16"/>
      <c r="IB284" s="16"/>
      <c r="IC284" s="16"/>
      <c r="ID284" s="16"/>
      <c r="IE284" s="16"/>
      <c r="IF284" s="16"/>
      <c r="IG284" s="16"/>
      <c r="IH284" s="16"/>
      <c r="II284" s="16"/>
      <c r="IJ284" s="16"/>
      <c r="IK284" s="16"/>
      <c r="IL284" s="16"/>
      <c r="IM284" s="16"/>
      <c r="IN284" s="16"/>
      <c r="IO284" s="16"/>
      <c r="IP284" s="16"/>
      <c r="IQ284" s="16"/>
      <c r="IR284" s="16"/>
      <c r="IS284" s="16"/>
      <c r="IT284" s="16"/>
      <c r="IU284" s="16"/>
      <c r="IV284" s="16"/>
      <c r="IW284" s="16"/>
      <c r="IX284" s="16"/>
      <c r="IY284" s="16"/>
      <c r="IZ284" s="16"/>
      <c r="JA284" s="16"/>
      <c r="JB284" s="16"/>
      <c r="JC284" s="16"/>
      <c r="JD284" s="16"/>
      <c r="JE284" s="16"/>
      <c r="JF284" s="16"/>
      <c r="JG284" s="16"/>
      <c r="JH284" s="16"/>
      <c r="JI284" s="16"/>
      <c r="JJ284" s="16"/>
      <c r="JK284" s="16"/>
      <c r="JL284" s="16"/>
      <c r="JM284" s="16"/>
      <c r="JN284" s="16"/>
      <c r="JO284" s="16"/>
      <c r="JP284" s="16"/>
      <c r="JQ284" s="16"/>
      <c r="JR284" s="16"/>
      <c r="JS284" s="16"/>
      <c r="JT284" s="16"/>
      <c r="JU284" s="16"/>
      <c r="JV284" s="16"/>
      <c r="JW284" s="16"/>
      <c r="JX284" s="16"/>
      <c r="JY284" s="16"/>
      <c r="JZ284" s="16"/>
      <c r="KA284" s="16"/>
      <c r="KB284" s="16"/>
      <c r="KC284" s="16"/>
      <c r="KD284" s="16"/>
      <c r="KE284" s="16"/>
      <c r="KF284" s="16"/>
      <c r="KG284" s="16"/>
      <c r="KH284" s="16"/>
      <c r="KI284" s="16"/>
      <c r="KJ284" s="16"/>
      <c r="KK284" s="16"/>
      <c r="KL284" s="16"/>
      <c r="KM284" s="16"/>
      <c r="KN284" s="16"/>
      <c r="KO284" s="16"/>
      <c r="KP284" s="16"/>
      <c r="KQ284" s="16"/>
      <c r="KR284" s="16"/>
      <c r="KS284" s="16"/>
      <c r="KT284" s="16"/>
      <c r="KU284" s="16"/>
      <c r="KV284" s="16"/>
      <c r="KW284" s="16"/>
      <c r="KX284" s="16"/>
      <c r="KY284" s="16"/>
      <c r="KZ284" s="16"/>
      <c r="LA284" s="16"/>
      <c r="LB284" s="16"/>
      <c r="LC284" s="16"/>
      <c r="LD284" s="16"/>
      <c r="LE284" s="16"/>
      <c r="LF284" s="16"/>
      <c r="LG284" s="16"/>
      <c r="LH284" s="16"/>
      <c r="LI284" s="16"/>
      <c r="LJ284" s="16"/>
      <c r="LK284" s="16"/>
      <c r="LL284" s="16"/>
      <c r="LM284" s="16"/>
      <c r="LN284" s="16"/>
      <c r="LO284" s="16"/>
      <c r="LP284" s="16"/>
      <c r="LQ284" s="16"/>
      <c r="LR284" s="16"/>
      <c r="LS284" s="16"/>
      <c r="LT284" s="16"/>
      <c r="LU284" s="16"/>
      <c r="LV284" s="16"/>
      <c r="LW284" s="16"/>
      <c r="LX284" s="16"/>
      <c r="LY284" s="16"/>
      <c r="LZ284" s="16"/>
      <c r="MA284" s="16"/>
      <c r="MB284" s="16"/>
      <c r="MC284" s="16"/>
      <c r="MD284" s="16"/>
      <c r="ME284" s="16"/>
      <c r="MF284" s="16"/>
      <c r="MG284" s="16"/>
      <c r="MH284" s="16"/>
      <c r="MI284" s="16"/>
      <c r="MJ284" s="16"/>
      <c r="MK284" s="16"/>
      <c r="ML284" s="16"/>
      <c r="MM284" s="16"/>
      <c r="MN284" s="16"/>
      <c r="MO284" s="16"/>
      <c r="MP284" s="16"/>
      <c r="MQ284" s="16"/>
      <c r="MR284" s="16"/>
      <c r="MS284" s="16"/>
      <c r="MT284" s="16"/>
      <c r="MU284" s="16"/>
      <c r="MV284" s="16"/>
      <c r="MW284" s="16"/>
      <c r="MX284" s="16"/>
      <c r="MY284" s="16"/>
      <c r="MZ284" s="16"/>
      <c r="NA284" s="16"/>
      <c r="NB284" s="16"/>
      <c r="NC284" s="16"/>
      <c r="ND284" s="16"/>
      <c r="NE284" s="16"/>
      <c r="NF284" s="16"/>
      <c r="NG284" s="16"/>
      <c r="NH284" s="16"/>
      <c r="NI284" s="16"/>
      <c r="NJ284" s="16"/>
      <c r="NK284" s="16"/>
      <c r="NL284" s="16"/>
      <c r="NM284" s="16"/>
      <c r="NN284" s="16"/>
      <c r="NO284" s="16"/>
      <c r="NP284" s="16"/>
      <c r="NQ284" s="16"/>
      <c r="NR284" s="16"/>
      <c r="NS284" s="16"/>
      <c r="NT284" s="16"/>
      <c r="NU284" s="16"/>
      <c r="NV284" s="16"/>
      <c r="NW284" s="16"/>
      <c r="NX284" s="16"/>
      <c r="NY284" s="16"/>
      <c r="NZ284" s="16"/>
      <c r="OA284" s="16"/>
      <c r="OB284" s="16"/>
      <c r="OC284" s="16"/>
      <c r="OD284" s="16"/>
      <c r="OE284" s="16"/>
      <c r="OF284" s="16"/>
      <c r="OG284" s="16"/>
      <c r="OH284" s="16"/>
      <c r="OI284" s="16"/>
      <c r="OJ284" s="16"/>
      <c r="OK284" s="16"/>
      <c r="OL284" s="16"/>
      <c r="OM284" s="16"/>
      <c r="ON284" s="16"/>
      <c r="OO284" s="16"/>
      <c r="OP284" s="16"/>
      <c r="OQ284" s="16"/>
      <c r="OR284" s="16"/>
      <c r="OS284" s="16"/>
      <c r="OT284" s="16"/>
      <c r="OU284" s="16"/>
      <c r="OV284" s="16"/>
      <c r="OW284" s="16"/>
      <c r="OX284" s="16"/>
      <c r="OY284" s="16"/>
      <c r="OZ284" s="16"/>
      <c r="PA284" s="16"/>
      <c r="PB284" s="16"/>
      <c r="PC284" s="16"/>
      <c r="PD284" s="16"/>
      <c r="PE284" s="16"/>
      <c r="PF284" s="16"/>
      <c r="PG284" s="16"/>
      <c r="PH284" s="16"/>
      <c r="PI284" s="16"/>
      <c r="PJ284" s="16"/>
      <c r="PK284" s="16"/>
      <c r="PL284" s="16"/>
      <c r="PM284" s="16"/>
      <c r="PN284" s="16"/>
      <c r="PO284" s="16"/>
      <c r="PP284" s="16"/>
      <c r="PQ284" s="16"/>
      <c r="PR284" s="16"/>
      <c r="PS284" s="16"/>
      <c r="PT284" s="16"/>
      <c r="PU284" s="16"/>
      <c r="PV284" s="16"/>
      <c r="PW284" s="16"/>
      <c r="PX284" s="16"/>
      <c r="PY284" s="16"/>
      <c r="PZ284" s="16"/>
      <c r="QA284" s="16"/>
      <c r="QB284" s="16"/>
      <c r="QC284" s="16"/>
      <c r="QD284" s="16"/>
      <c r="QE284" s="16"/>
      <c r="QF284" s="16"/>
      <c r="QG284" s="16"/>
      <c r="QH284" s="16"/>
      <c r="QI284" s="16"/>
      <c r="QJ284" s="16"/>
      <c r="QK284" s="16"/>
      <c r="QL284" s="16"/>
      <c r="QM284" s="16"/>
      <c r="QN284" s="16"/>
      <c r="QO284" s="16"/>
      <c r="QP284" s="16"/>
      <c r="QQ284" s="16"/>
      <c r="QR284" s="16"/>
      <c r="QS284" s="16"/>
      <c r="QT284" s="16"/>
      <c r="QU284" s="16"/>
      <c r="QV284" s="16"/>
      <c r="QW284" s="16"/>
      <c r="QX284" s="16"/>
      <c r="QY284" s="16"/>
      <c r="QZ284" s="16"/>
      <c r="RA284" s="16"/>
      <c r="RB284" s="16"/>
      <c r="RC284" s="16"/>
      <c r="RD284" s="16"/>
      <c r="RE284" s="16"/>
      <c r="RF284" s="16"/>
      <c r="RG284" s="16"/>
      <c r="RH284" s="16"/>
      <c r="RI284" s="16"/>
      <c r="RJ284" s="16"/>
      <c r="RK284" s="16"/>
      <c r="RL284" s="16"/>
      <c r="RM284" s="16"/>
      <c r="RN284" s="16"/>
      <c r="RO284" s="16"/>
      <c r="RP284" s="16"/>
      <c r="RQ284" s="16"/>
      <c r="RR284" s="16"/>
      <c r="RS284" s="16"/>
      <c r="RT284" s="16"/>
      <c r="RU284" s="16"/>
      <c r="RV284" s="16"/>
      <c r="RW284" s="16"/>
      <c r="RX284" s="16"/>
      <c r="RY284" s="16"/>
      <c r="RZ284" s="16"/>
      <c r="SA284" s="16"/>
      <c r="SB284" s="16"/>
      <c r="SC284" s="16"/>
      <c r="SD284" s="16"/>
      <c r="SE284" s="16"/>
      <c r="SF284" s="16"/>
      <c r="SG284" s="16"/>
      <c r="SH284" s="16"/>
      <c r="SI284" s="16"/>
      <c r="SJ284" s="16"/>
      <c r="SK284" s="16"/>
      <c r="SL284" s="16"/>
      <c r="SM284" s="16"/>
      <c r="SN284" s="16"/>
      <c r="SO284" s="16"/>
      <c r="SP284" s="16"/>
      <c r="SQ284" s="16"/>
      <c r="SR284" s="16"/>
      <c r="SS284" s="16"/>
      <c r="ST284" s="16"/>
      <c r="SU284" s="16"/>
      <c r="SV284" s="16"/>
      <c r="SW284" s="16"/>
      <c r="SX284" s="16"/>
      <c r="SY284" s="16"/>
      <c r="SZ284" s="16"/>
      <c r="TA284" s="16"/>
      <c r="TB284" s="16"/>
      <c r="TC284" s="16"/>
      <c r="TD284" s="16"/>
      <c r="TE284" s="16"/>
      <c r="TF284" s="16"/>
      <c r="TG284" s="16"/>
      <c r="TH284" s="16"/>
      <c r="TI284" s="16"/>
      <c r="TJ284" s="16"/>
      <c r="TK284" s="16"/>
      <c r="TL284" s="16"/>
      <c r="TM284" s="16"/>
      <c r="TN284" s="16"/>
      <c r="TO284" s="16"/>
      <c r="TP284" s="16"/>
      <c r="TQ284" s="16"/>
      <c r="TR284" s="16"/>
      <c r="TS284" s="16"/>
      <c r="TT284" s="16"/>
      <c r="TU284" s="16"/>
      <c r="TV284" s="16"/>
      <c r="TW284" s="16"/>
      <c r="TX284" s="16"/>
    </row>
    <row r="285" spans="1:544" s="17" customFormat="1" ht="12" customHeight="1" x14ac:dyDescent="0.2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31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16"/>
      <c r="BQ285" s="16"/>
      <c r="BR285" s="16"/>
      <c r="BS285" s="16"/>
      <c r="BT285" s="16"/>
      <c r="BU285" s="16"/>
      <c r="BV285" s="16"/>
      <c r="BW285" s="16"/>
      <c r="BX285" s="16"/>
      <c r="BY285" s="16"/>
      <c r="BZ285" s="16"/>
      <c r="CA285" s="16"/>
      <c r="CB285" s="16"/>
      <c r="CC285" s="16"/>
      <c r="CD285" s="16"/>
      <c r="CE285" s="16"/>
      <c r="CF285" s="16"/>
      <c r="CG285" s="16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16"/>
      <c r="CU285" s="16"/>
      <c r="CV285" s="16"/>
      <c r="CW285" s="16"/>
      <c r="CX285" s="16"/>
      <c r="CY285" s="16"/>
      <c r="CZ285" s="16"/>
      <c r="DA285" s="16"/>
      <c r="DB285" s="16"/>
      <c r="DC285" s="16"/>
      <c r="DD285" s="16"/>
      <c r="DE285" s="16"/>
      <c r="DF285" s="16"/>
      <c r="DG285" s="16"/>
      <c r="DH285" s="16"/>
      <c r="DI285" s="16"/>
      <c r="DJ285" s="16"/>
      <c r="DK285" s="16"/>
      <c r="DL285" s="16"/>
      <c r="DM285" s="16"/>
      <c r="DN285" s="16"/>
      <c r="DO285" s="16"/>
      <c r="DP285" s="16"/>
      <c r="DQ285" s="16"/>
      <c r="DR285" s="16"/>
      <c r="DS285" s="16"/>
      <c r="DT285" s="16"/>
      <c r="DU285" s="16"/>
      <c r="DV285" s="16"/>
      <c r="DW285" s="16"/>
      <c r="DX285" s="16"/>
      <c r="DY285" s="16"/>
      <c r="DZ285" s="16"/>
      <c r="EA285" s="16"/>
      <c r="EB285" s="16"/>
      <c r="EC285" s="16"/>
      <c r="ED285" s="16"/>
      <c r="EE285" s="16"/>
      <c r="EF285" s="16"/>
      <c r="EG285" s="16"/>
      <c r="EH285" s="16"/>
      <c r="EI285" s="16"/>
      <c r="EJ285" s="16"/>
      <c r="EK285" s="16"/>
      <c r="EL285" s="16"/>
      <c r="EM285" s="16"/>
      <c r="EN285" s="16"/>
      <c r="EO285" s="16"/>
      <c r="EP285" s="16"/>
      <c r="EQ285" s="16"/>
      <c r="ER285" s="16"/>
      <c r="ES285" s="16"/>
      <c r="ET285" s="16"/>
      <c r="EU285" s="16"/>
      <c r="EV285" s="16"/>
      <c r="EW285" s="16"/>
      <c r="EX285" s="16"/>
      <c r="EY285" s="16"/>
      <c r="EZ285" s="16"/>
      <c r="FA285" s="16"/>
      <c r="FB285" s="16"/>
      <c r="FC285" s="16"/>
      <c r="FD285" s="16"/>
      <c r="FE285" s="16"/>
      <c r="FF285" s="16"/>
      <c r="FG285" s="16"/>
      <c r="FH285" s="16"/>
      <c r="FI285" s="16"/>
      <c r="FJ285" s="16"/>
      <c r="FK285" s="16"/>
      <c r="FL285" s="16"/>
      <c r="FM285" s="16"/>
      <c r="FN285" s="16"/>
      <c r="FO285" s="16"/>
      <c r="FP285" s="16"/>
      <c r="FQ285" s="16"/>
      <c r="FR285" s="16"/>
      <c r="FS285" s="16"/>
      <c r="FT285" s="16"/>
      <c r="FU285" s="16"/>
      <c r="FV285" s="16"/>
      <c r="FW285" s="16"/>
      <c r="FX285" s="16"/>
      <c r="FY285" s="16"/>
      <c r="FZ285" s="16"/>
      <c r="GA285" s="16"/>
      <c r="GB285" s="16"/>
      <c r="GC285" s="16"/>
      <c r="GD285" s="16"/>
      <c r="GE285" s="16"/>
      <c r="GF285" s="16"/>
      <c r="GG285" s="16"/>
      <c r="GH285" s="16"/>
      <c r="GI285" s="16"/>
      <c r="GJ285" s="16"/>
      <c r="GK285" s="16"/>
      <c r="GL285" s="16"/>
      <c r="GM285" s="16"/>
      <c r="GN285" s="16"/>
      <c r="GO285" s="16"/>
      <c r="GP285" s="16"/>
      <c r="GQ285" s="16"/>
      <c r="GR285" s="16"/>
      <c r="GS285" s="16"/>
      <c r="GT285" s="16"/>
      <c r="GU285" s="16"/>
      <c r="GV285" s="16"/>
      <c r="GW285" s="16"/>
      <c r="GX285" s="16"/>
      <c r="GY285" s="16"/>
      <c r="GZ285" s="16"/>
      <c r="HA285" s="16"/>
      <c r="HB285" s="16"/>
      <c r="HC285" s="16"/>
      <c r="HD285" s="16"/>
      <c r="HE285" s="16"/>
      <c r="HF285" s="16"/>
      <c r="HG285" s="16"/>
      <c r="HH285" s="16"/>
      <c r="HI285" s="16"/>
      <c r="HJ285" s="16"/>
      <c r="HK285" s="16"/>
      <c r="HL285" s="16"/>
      <c r="HM285" s="16"/>
      <c r="HN285" s="16"/>
      <c r="HO285" s="16"/>
      <c r="HP285" s="16"/>
      <c r="HQ285" s="16"/>
      <c r="HR285" s="16"/>
      <c r="HS285" s="16"/>
      <c r="HT285" s="16"/>
      <c r="HU285" s="16"/>
      <c r="HV285" s="16"/>
      <c r="HW285" s="16"/>
      <c r="HX285" s="16"/>
      <c r="HY285" s="16"/>
      <c r="HZ285" s="16"/>
      <c r="IA285" s="16"/>
      <c r="IB285" s="16"/>
      <c r="IC285" s="16"/>
      <c r="ID285" s="16"/>
      <c r="IE285" s="16"/>
      <c r="IF285" s="16"/>
      <c r="IG285" s="16"/>
      <c r="IH285" s="16"/>
      <c r="II285" s="16"/>
      <c r="IJ285" s="16"/>
      <c r="IK285" s="16"/>
      <c r="IL285" s="16"/>
      <c r="IM285" s="16"/>
      <c r="IN285" s="16"/>
      <c r="IO285" s="16"/>
      <c r="IP285" s="16"/>
      <c r="IQ285" s="16"/>
      <c r="IR285" s="16"/>
      <c r="IS285" s="16"/>
      <c r="IT285" s="16"/>
      <c r="IU285" s="16"/>
      <c r="IV285" s="16"/>
      <c r="IW285" s="16"/>
      <c r="IX285" s="16"/>
      <c r="IY285" s="16"/>
      <c r="IZ285" s="16"/>
      <c r="JA285" s="16"/>
      <c r="JB285" s="16"/>
      <c r="JC285" s="16"/>
      <c r="JD285" s="16"/>
      <c r="JE285" s="16"/>
      <c r="JF285" s="16"/>
      <c r="JG285" s="16"/>
      <c r="JH285" s="16"/>
      <c r="JI285" s="16"/>
      <c r="JJ285" s="16"/>
      <c r="JK285" s="16"/>
      <c r="JL285" s="16"/>
      <c r="JM285" s="16"/>
      <c r="JN285" s="16"/>
      <c r="JO285" s="16"/>
      <c r="JP285" s="16"/>
      <c r="JQ285" s="16"/>
      <c r="JR285" s="16"/>
      <c r="JS285" s="16"/>
      <c r="JT285" s="16"/>
      <c r="JU285" s="16"/>
      <c r="JV285" s="16"/>
      <c r="JW285" s="16"/>
      <c r="JX285" s="16"/>
      <c r="JY285" s="16"/>
      <c r="JZ285" s="16"/>
      <c r="KA285" s="16"/>
      <c r="KB285" s="16"/>
      <c r="KC285" s="16"/>
      <c r="KD285" s="16"/>
      <c r="KE285" s="16"/>
      <c r="KF285" s="16"/>
      <c r="KG285" s="16"/>
      <c r="KH285" s="16"/>
      <c r="KI285" s="16"/>
      <c r="KJ285" s="16"/>
      <c r="KK285" s="16"/>
      <c r="KL285" s="16"/>
      <c r="KM285" s="16"/>
      <c r="KN285" s="16"/>
      <c r="KO285" s="16"/>
      <c r="KP285" s="16"/>
      <c r="KQ285" s="16"/>
      <c r="KR285" s="16"/>
      <c r="KS285" s="16"/>
      <c r="KT285" s="16"/>
      <c r="KU285" s="16"/>
      <c r="KV285" s="16"/>
      <c r="KW285" s="16"/>
      <c r="KX285" s="16"/>
      <c r="KY285" s="16"/>
      <c r="KZ285" s="16"/>
      <c r="LA285" s="16"/>
      <c r="LB285" s="16"/>
      <c r="LC285" s="16"/>
      <c r="LD285" s="16"/>
      <c r="LE285" s="16"/>
      <c r="LF285" s="16"/>
      <c r="LG285" s="16"/>
      <c r="LH285" s="16"/>
      <c r="LI285" s="16"/>
      <c r="LJ285" s="16"/>
      <c r="LK285" s="16"/>
      <c r="LL285" s="16"/>
      <c r="LM285" s="16"/>
      <c r="LN285" s="16"/>
      <c r="LO285" s="16"/>
      <c r="LP285" s="16"/>
      <c r="LQ285" s="16"/>
      <c r="LR285" s="16"/>
      <c r="LS285" s="16"/>
      <c r="LT285" s="16"/>
      <c r="LU285" s="16"/>
      <c r="LV285" s="16"/>
      <c r="LW285" s="16"/>
      <c r="LX285" s="16"/>
      <c r="LY285" s="16"/>
      <c r="LZ285" s="16"/>
      <c r="MA285" s="16"/>
      <c r="MB285" s="16"/>
      <c r="MC285" s="16"/>
      <c r="MD285" s="16"/>
      <c r="ME285" s="16"/>
      <c r="MF285" s="16"/>
      <c r="MG285" s="16"/>
      <c r="MH285" s="16"/>
      <c r="MI285" s="16"/>
      <c r="MJ285" s="16"/>
      <c r="MK285" s="16"/>
      <c r="ML285" s="16"/>
      <c r="MM285" s="16"/>
      <c r="MN285" s="16"/>
      <c r="MO285" s="16"/>
      <c r="MP285" s="16"/>
      <c r="MQ285" s="16"/>
      <c r="MR285" s="16"/>
      <c r="MS285" s="16"/>
      <c r="MT285" s="16"/>
      <c r="MU285" s="16"/>
      <c r="MV285" s="16"/>
      <c r="MW285" s="16"/>
      <c r="MX285" s="16"/>
      <c r="MY285" s="16"/>
      <c r="MZ285" s="16"/>
      <c r="NA285" s="16"/>
      <c r="NB285" s="16"/>
      <c r="NC285" s="16"/>
      <c r="ND285" s="16"/>
      <c r="NE285" s="16"/>
      <c r="NF285" s="16"/>
      <c r="NG285" s="16"/>
      <c r="NH285" s="16"/>
      <c r="NI285" s="16"/>
      <c r="NJ285" s="16"/>
      <c r="NK285" s="16"/>
      <c r="NL285" s="16"/>
      <c r="NM285" s="16"/>
      <c r="NN285" s="16"/>
      <c r="NO285" s="16"/>
      <c r="NP285" s="16"/>
      <c r="NQ285" s="16"/>
      <c r="NR285" s="16"/>
      <c r="NS285" s="16"/>
      <c r="NT285" s="16"/>
      <c r="NU285" s="16"/>
      <c r="NV285" s="16"/>
      <c r="NW285" s="16"/>
      <c r="NX285" s="16"/>
      <c r="NY285" s="16"/>
      <c r="NZ285" s="16"/>
      <c r="OA285" s="16"/>
      <c r="OB285" s="16"/>
      <c r="OC285" s="16"/>
      <c r="OD285" s="16"/>
      <c r="OE285" s="16"/>
      <c r="OF285" s="16"/>
      <c r="OG285" s="16"/>
      <c r="OH285" s="16"/>
      <c r="OI285" s="16"/>
      <c r="OJ285" s="16"/>
      <c r="OK285" s="16"/>
      <c r="OL285" s="16"/>
      <c r="OM285" s="16"/>
      <c r="ON285" s="16"/>
      <c r="OO285" s="16"/>
      <c r="OP285" s="16"/>
      <c r="OQ285" s="16"/>
      <c r="OR285" s="16"/>
      <c r="OS285" s="16"/>
      <c r="OT285" s="16"/>
      <c r="OU285" s="16"/>
      <c r="OV285" s="16"/>
      <c r="OW285" s="16"/>
      <c r="OX285" s="16"/>
      <c r="OY285" s="16"/>
      <c r="OZ285" s="16"/>
      <c r="PA285" s="16"/>
      <c r="PB285" s="16"/>
      <c r="PC285" s="16"/>
      <c r="PD285" s="16"/>
      <c r="PE285" s="16"/>
      <c r="PF285" s="16"/>
      <c r="PG285" s="16"/>
      <c r="PH285" s="16"/>
      <c r="PI285" s="16"/>
      <c r="PJ285" s="16"/>
      <c r="PK285" s="16"/>
      <c r="PL285" s="16"/>
      <c r="PM285" s="16"/>
      <c r="PN285" s="16"/>
      <c r="PO285" s="16"/>
      <c r="PP285" s="16"/>
      <c r="PQ285" s="16"/>
      <c r="PR285" s="16"/>
      <c r="PS285" s="16"/>
      <c r="PT285" s="16"/>
      <c r="PU285" s="16"/>
      <c r="PV285" s="16"/>
      <c r="PW285" s="16"/>
      <c r="PX285" s="16"/>
      <c r="PY285" s="16"/>
      <c r="PZ285" s="16"/>
      <c r="QA285" s="16"/>
      <c r="QB285" s="16"/>
      <c r="QC285" s="16"/>
      <c r="QD285" s="16"/>
      <c r="QE285" s="16"/>
      <c r="QF285" s="16"/>
      <c r="QG285" s="16"/>
      <c r="QH285" s="16"/>
      <c r="QI285" s="16"/>
      <c r="QJ285" s="16"/>
      <c r="QK285" s="16"/>
      <c r="QL285" s="16"/>
      <c r="QM285" s="16"/>
      <c r="QN285" s="16"/>
      <c r="QO285" s="16"/>
      <c r="QP285" s="16"/>
      <c r="QQ285" s="16"/>
      <c r="QR285" s="16"/>
      <c r="QS285" s="16"/>
      <c r="QT285" s="16"/>
      <c r="QU285" s="16"/>
      <c r="QV285" s="16"/>
      <c r="QW285" s="16"/>
      <c r="QX285" s="16"/>
      <c r="QY285" s="16"/>
      <c r="QZ285" s="16"/>
      <c r="RA285" s="16"/>
      <c r="RB285" s="16"/>
      <c r="RC285" s="16"/>
      <c r="RD285" s="16"/>
      <c r="RE285" s="16"/>
      <c r="RF285" s="16"/>
      <c r="RG285" s="16"/>
      <c r="RH285" s="16"/>
      <c r="RI285" s="16"/>
      <c r="RJ285" s="16"/>
      <c r="RK285" s="16"/>
      <c r="RL285" s="16"/>
      <c r="RM285" s="16"/>
      <c r="RN285" s="16"/>
      <c r="RO285" s="16"/>
      <c r="RP285" s="16"/>
      <c r="RQ285" s="16"/>
      <c r="RR285" s="16"/>
      <c r="RS285" s="16"/>
      <c r="RT285" s="16"/>
      <c r="RU285" s="16"/>
      <c r="RV285" s="16"/>
      <c r="RW285" s="16"/>
      <c r="RX285" s="16"/>
      <c r="RY285" s="16"/>
      <c r="RZ285" s="16"/>
      <c r="SA285" s="16"/>
      <c r="SB285" s="16"/>
      <c r="SC285" s="16"/>
      <c r="SD285" s="16"/>
      <c r="SE285" s="16"/>
      <c r="SF285" s="16"/>
      <c r="SG285" s="16"/>
      <c r="SH285" s="16"/>
      <c r="SI285" s="16"/>
      <c r="SJ285" s="16"/>
      <c r="SK285" s="16"/>
      <c r="SL285" s="16"/>
      <c r="SM285" s="16"/>
      <c r="SN285" s="16"/>
      <c r="SO285" s="16"/>
      <c r="SP285" s="16"/>
      <c r="SQ285" s="16"/>
      <c r="SR285" s="16"/>
      <c r="SS285" s="16"/>
      <c r="ST285" s="16"/>
      <c r="SU285" s="16"/>
      <c r="SV285" s="16"/>
      <c r="SW285" s="16"/>
      <c r="SX285" s="16"/>
      <c r="SY285" s="16"/>
      <c r="SZ285" s="16"/>
      <c r="TA285" s="16"/>
      <c r="TB285" s="16"/>
      <c r="TC285" s="16"/>
      <c r="TD285" s="16"/>
      <c r="TE285" s="16"/>
      <c r="TF285" s="16"/>
      <c r="TG285" s="16"/>
      <c r="TH285" s="16"/>
      <c r="TI285" s="16"/>
      <c r="TJ285" s="16"/>
      <c r="TK285" s="16"/>
      <c r="TL285" s="16"/>
      <c r="TM285" s="16"/>
      <c r="TN285" s="16"/>
      <c r="TO285" s="16"/>
      <c r="TP285" s="16"/>
      <c r="TQ285" s="16"/>
      <c r="TR285" s="16"/>
      <c r="TS285" s="16"/>
      <c r="TT285" s="16"/>
      <c r="TU285" s="16"/>
      <c r="TV285" s="16"/>
      <c r="TW285" s="16"/>
      <c r="TX285" s="16"/>
    </row>
    <row r="286" spans="1:544" s="17" customFormat="1" ht="12" customHeight="1" x14ac:dyDescent="0.2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  <c r="IW286" s="16"/>
      <c r="IX286" s="16"/>
      <c r="IY286" s="16"/>
      <c r="IZ286" s="16"/>
      <c r="JA286" s="16"/>
      <c r="JB286" s="16"/>
      <c r="JC286" s="16"/>
      <c r="JD286" s="16"/>
      <c r="JE286" s="16"/>
      <c r="JF286" s="16"/>
      <c r="JG286" s="16"/>
      <c r="JH286" s="16"/>
      <c r="JI286" s="16"/>
      <c r="JJ286" s="16"/>
      <c r="JK286" s="16"/>
      <c r="JL286" s="16"/>
      <c r="JM286" s="16"/>
      <c r="JN286" s="16"/>
      <c r="JO286" s="16"/>
      <c r="JP286" s="16"/>
      <c r="JQ286" s="16"/>
      <c r="JR286" s="16"/>
      <c r="JS286" s="16"/>
      <c r="JT286" s="16"/>
      <c r="JU286" s="16"/>
      <c r="JV286" s="16"/>
      <c r="JW286" s="16"/>
      <c r="JX286" s="16"/>
      <c r="JY286" s="16"/>
      <c r="JZ286" s="16"/>
      <c r="KA286" s="16"/>
      <c r="KB286" s="16"/>
      <c r="KC286" s="16"/>
      <c r="KD286" s="16"/>
      <c r="KE286" s="16"/>
      <c r="KF286" s="16"/>
      <c r="KG286" s="16"/>
      <c r="KH286" s="16"/>
      <c r="KI286" s="16"/>
      <c r="KJ286" s="16"/>
      <c r="KK286" s="16"/>
      <c r="KL286" s="16"/>
      <c r="KM286" s="16"/>
      <c r="KN286" s="16"/>
      <c r="KO286" s="16"/>
      <c r="KP286" s="16"/>
      <c r="KQ286" s="16"/>
      <c r="KR286" s="16"/>
      <c r="KS286" s="16"/>
      <c r="KT286" s="16"/>
      <c r="KU286" s="16"/>
      <c r="KV286" s="16"/>
      <c r="KW286" s="16"/>
      <c r="KX286" s="16"/>
      <c r="KY286" s="16"/>
      <c r="KZ286" s="16"/>
      <c r="LA286" s="16"/>
      <c r="LB286" s="16"/>
      <c r="LC286" s="16"/>
      <c r="LD286" s="16"/>
      <c r="LE286" s="16"/>
      <c r="LF286" s="16"/>
      <c r="LG286" s="16"/>
      <c r="LH286" s="16"/>
      <c r="LI286" s="16"/>
      <c r="LJ286" s="16"/>
      <c r="LK286" s="16"/>
      <c r="LL286" s="16"/>
      <c r="LM286" s="16"/>
      <c r="LN286" s="16"/>
      <c r="LO286" s="16"/>
      <c r="LP286" s="16"/>
      <c r="LQ286" s="16"/>
      <c r="LR286" s="16"/>
      <c r="LS286" s="16"/>
      <c r="LT286" s="16"/>
      <c r="LU286" s="16"/>
      <c r="LV286" s="16"/>
      <c r="LW286" s="16"/>
      <c r="LX286" s="16"/>
      <c r="LY286" s="16"/>
      <c r="LZ286" s="16"/>
      <c r="MA286" s="16"/>
      <c r="MB286" s="16"/>
      <c r="MC286" s="16"/>
      <c r="MD286" s="16"/>
      <c r="ME286" s="16"/>
      <c r="MF286" s="16"/>
      <c r="MG286" s="16"/>
      <c r="MH286" s="16"/>
      <c r="MI286" s="16"/>
      <c r="MJ286" s="16"/>
      <c r="MK286" s="16"/>
      <c r="ML286" s="16"/>
      <c r="MM286" s="16"/>
      <c r="MN286" s="16"/>
      <c r="MO286" s="16"/>
      <c r="MP286" s="16"/>
      <c r="MQ286" s="16"/>
      <c r="MR286" s="16"/>
      <c r="MS286" s="16"/>
      <c r="MT286" s="16"/>
      <c r="MU286" s="16"/>
      <c r="MV286" s="16"/>
      <c r="MW286" s="16"/>
      <c r="MX286" s="16"/>
      <c r="MY286" s="16"/>
      <c r="MZ286" s="16"/>
      <c r="NA286" s="16"/>
      <c r="NB286" s="16"/>
      <c r="NC286" s="16"/>
      <c r="ND286" s="16"/>
      <c r="NE286" s="16"/>
      <c r="NF286" s="16"/>
      <c r="NG286" s="16"/>
      <c r="NH286" s="16"/>
      <c r="NI286" s="16"/>
      <c r="NJ286" s="16"/>
      <c r="NK286" s="16"/>
      <c r="NL286" s="16"/>
      <c r="NM286" s="16"/>
      <c r="NN286" s="16"/>
      <c r="NO286" s="16"/>
      <c r="NP286" s="16"/>
      <c r="NQ286" s="16"/>
      <c r="NR286" s="16"/>
      <c r="NS286" s="16"/>
      <c r="NT286" s="16"/>
      <c r="NU286" s="16"/>
      <c r="NV286" s="16"/>
      <c r="NW286" s="16"/>
      <c r="NX286" s="16"/>
      <c r="NY286" s="16"/>
      <c r="NZ286" s="16"/>
      <c r="OA286" s="16"/>
      <c r="OB286" s="16"/>
      <c r="OC286" s="16"/>
      <c r="OD286" s="16"/>
      <c r="OE286" s="16"/>
      <c r="OF286" s="16"/>
      <c r="OG286" s="16"/>
      <c r="OH286" s="16"/>
      <c r="OI286" s="16"/>
      <c r="OJ286" s="16"/>
      <c r="OK286" s="16"/>
      <c r="OL286" s="16"/>
      <c r="OM286" s="16"/>
      <c r="ON286" s="16"/>
      <c r="OO286" s="16"/>
      <c r="OP286" s="16"/>
      <c r="OQ286" s="16"/>
      <c r="OR286" s="16"/>
      <c r="OS286" s="16"/>
      <c r="OT286" s="16"/>
      <c r="OU286" s="16"/>
      <c r="OV286" s="16"/>
      <c r="OW286" s="16"/>
      <c r="OX286" s="16"/>
      <c r="OY286" s="16"/>
      <c r="OZ286" s="16"/>
      <c r="PA286" s="16"/>
      <c r="PB286" s="16"/>
      <c r="PC286" s="16"/>
      <c r="PD286" s="16"/>
      <c r="PE286" s="16"/>
      <c r="PF286" s="16"/>
      <c r="PG286" s="16"/>
      <c r="PH286" s="16"/>
      <c r="PI286" s="16"/>
      <c r="PJ286" s="16"/>
      <c r="PK286" s="16"/>
      <c r="PL286" s="16"/>
      <c r="PM286" s="16"/>
      <c r="PN286" s="16"/>
      <c r="PO286" s="16"/>
      <c r="PP286" s="16"/>
      <c r="PQ286" s="16"/>
      <c r="PR286" s="16"/>
      <c r="PS286" s="16"/>
      <c r="PT286" s="16"/>
      <c r="PU286" s="16"/>
      <c r="PV286" s="16"/>
      <c r="PW286" s="16"/>
      <c r="PX286" s="16"/>
      <c r="PY286" s="16"/>
      <c r="PZ286" s="16"/>
      <c r="QA286" s="16"/>
      <c r="QB286" s="16"/>
      <c r="QC286" s="16"/>
      <c r="QD286" s="16"/>
      <c r="QE286" s="16"/>
      <c r="QF286" s="16"/>
      <c r="QG286" s="16"/>
      <c r="QH286" s="16"/>
      <c r="QI286" s="16"/>
      <c r="QJ286" s="16"/>
      <c r="QK286" s="16"/>
      <c r="QL286" s="16"/>
      <c r="QM286" s="16"/>
      <c r="QN286" s="16"/>
      <c r="QO286" s="16"/>
      <c r="QP286" s="16"/>
      <c r="QQ286" s="16"/>
      <c r="QR286" s="16"/>
      <c r="QS286" s="16"/>
      <c r="QT286" s="16"/>
      <c r="QU286" s="16"/>
      <c r="QV286" s="16"/>
      <c r="QW286" s="16"/>
      <c r="QX286" s="16"/>
      <c r="QY286" s="16"/>
      <c r="QZ286" s="16"/>
      <c r="RA286" s="16"/>
      <c r="RB286" s="16"/>
      <c r="RC286" s="16"/>
      <c r="RD286" s="16"/>
      <c r="RE286" s="16"/>
      <c r="RF286" s="16"/>
      <c r="RG286" s="16"/>
      <c r="RH286" s="16"/>
      <c r="RI286" s="16"/>
      <c r="RJ286" s="16"/>
      <c r="RK286" s="16"/>
      <c r="RL286" s="16"/>
      <c r="RM286" s="16"/>
      <c r="RN286" s="16"/>
      <c r="RO286" s="16"/>
      <c r="RP286" s="16"/>
      <c r="RQ286" s="16"/>
      <c r="RR286" s="16"/>
      <c r="RS286" s="16"/>
      <c r="RT286" s="16"/>
      <c r="RU286" s="16"/>
      <c r="RV286" s="16"/>
      <c r="RW286" s="16"/>
      <c r="RX286" s="16"/>
      <c r="RY286" s="16"/>
      <c r="RZ286" s="16"/>
      <c r="SA286" s="16"/>
      <c r="SB286" s="16"/>
      <c r="SC286" s="16"/>
      <c r="SD286" s="16"/>
      <c r="SE286" s="16"/>
      <c r="SF286" s="16"/>
      <c r="SG286" s="16"/>
      <c r="SH286" s="16"/>
      <c r="SI286" s="16"/>
      <c r="SJ286" s="16"/>
      <c r="SK286" s="16"/>
      <c r="SL286" s="16"/>
      <c r="SM286" s="16"/>
      <c r="SN286" s="16"/>
      <c r="SO286" s="16"/>
      <c r="SP286" s="16"/>
      <c r="SQ286" s="16"/>
      <c r="SR286" s="16"/>
      <c r="SS286" s="16"/>
      <c r="ST286" s="16"/>
      <c r="SU286" s="16"/>
      <c r="SV286" s="16"/>
      <c r="SW286" s="16"/>
      <c r="SX286" s="16"/>
      <c r="SY286" s="16"/>
      <c r="SZ286" s="16"/>
      <c r="TA286" s="16"/>
      <c r="TB286" s="16"/>
      <c r="TC286" s="16"/>
      <c r="TD286" s="16"/>
      <c r="TE286" s="16"/>
      <c r="TF286" s="16"/>
      <c r="TG286" s="16"/>
      <c r="TH286" s="16"/>
      <c r="TI286" s="16"/>
      <c r="TJ286" s="16"/>
      <c r="TK286" s="16"/>
      <c r="TL286" s="16"/>
      <c r="TM286" s="16"/>
      <c r="TN286" s="16"/>
      <c r="TO286" s="16"/>
      <c r="TP286" s="16"/>
      <c r="TQ286" s="16"/>
      <c r="TR286" s="16"/>
      <c r="TS286" s="16"/>
      <c r="TT286" s="16"/>
      <c r="TU286" s="16"/>
      <c r="TV286" s="16"/>
      <c r="TW286" s="16"/>
      <c r="TX286" s="16"/>
    </row>
    <row r="287" spans="1:544" s="17" customFormat="1" ht="12" customHeight="1" x14ac:dyDescent="0.2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  <c r="IW287" s="16"/>
      <c r="IX287" s="16"/>
      <c r="IY287" s="16"/>
      <c r="IZ287" s="16"/>
      <c r="JA287" s="16"/>
      <c r="JB287" s="16"/>
      <c r="JC287" s="16"/>
      <c r="JD287" s="16"/>
      <c r="JE287" s="16"/>
      <c r="JF287" s="16"/>
      <c r="JG287" s="16"/>
      <c r="JH287" s="16"/>
      <c r="JI287" s="16"/>
      <c r="JJ287" s="16"/>
      <c r="JK287" s="16"/>
      <c r="JL287" s="16"/>
      <c r="JM287" s="16"/>
      <c r="JN287" s="16"/>
      <c r="JO287" s="16"/>
      <c r="JP287" s="16"/>
      <c r="JQ287" s="16"/>
      <c r="JR287" s="16"/>
      <c r="JS287" s="16"/>
      <c r="JT287" s="16"/>
      <c r="JU287" s="16"/>
      <c r="JV287" s="16"/>
      <c r="JW287" s="16"/>
      <c r="JX287" s="16"/>
      <c r="JY287" s="16"/>
      <c r="JZ287" s="16"/>
      <c r="KA287" s="16"/>
      <c r="KB287" s="16"/>
      <c r="KC287" s="16"/>
      <c r="KD287" s="16"/>
      <c r="KE287" s="16"/>
      <c r="KF287" s="16"/>
      <c r="KG287" s="16"/>
      <c r="KH287" s="16"/>
      <c r="KI287" s="16"/>
      <c r="KJ287" s="16"/>
      <c r="KK287" s="16"/>
      <c r="KL287" s="16"/>
      <c r="KM287" s="16"/>
      <c r="KN287" s="16"/>
      <c r="KO287" s="16"/>
      <c r="KP287" s="16"/>
      <c r="KQ287" s="16"/>
      <c r="KR287" s="16"/>
      <c r="KS287" s="16"/>
      <c r="KT287" s="16"/>
      <c r="KU287" s="16"/>
      <c r="KV287" s="16"/>
      <c r="KW287" s="16"/>
      <c r="KX287" s="16"/>
      <c r="KY287" s="16"/>
      <c r="KZ287" s="16"/>
      <c r="LA287" s="16"/>
      <c r="LB287" s="16"/>
      <c r="LC287" s="16"/>
      <c r="LD287" s="16"/>
      <c r="LE287" s="16"/>
      <c r="LF287" s="16"/>
      <c r="LG287" s="16"/>
      <c r="LH287" s="16"/>
      <c r="LI287" s="16"/>
      <c r="LJ287" s="16"/>
      <c r="LK287" s="16"/>
      <c r="LL287" s="16"/>
      <c r="LM287" s="16"/>
      <c r="LN287" s="16"/>
      <c r="LO287" s="16"/>
      <c r="LP287" s="16"/>
      <c r="LQ287" s="16"/>
      <c r="LR287" s="16"/>
      <c r="LS287" s="16"/>
      <c r="LT287" s="16"/>
      <c r="LU287" s="16"/>
      <c r="LV287" s="16"/>
      <c r="LW287" s="16"/>
      <c r="LX287" s="16"/>
      <c r="LY287" s="16"/>
      <c r="LZ287" s="16"/>
      <c r="MA287" s="16"/>
      <c r="MB287" s="16"/>
      <c r="MC287" s="16"/>
      <c r="MD287" s="16"/>
      <c r="ME287" s="16"/>
      <c r="MF287" s="16"/>
      <c r="MG287" s="16"/>
      <c r="MH287" s="16"/>
      <c r="MI287" s="16"/>
      <c r="MJ287" s="16"/>
      <c r="MK287" s="16"/>
      <c r="ML287" s="16"/>
      <c r="MM287" s="16"/>
      <c r="MN287" s="16"/>
      <c r="MO287" s="16"/>
      <c r="MP287" s="16"/>
      <c r="MQ287" s="16"/>
      <c r="MR287" s="16"/>
      <c r="MS287" s="16"/>
      <c r="MT287" s="16"/>
      <c r="MU287" s="16"/>
      <c r="MV287" s="16"/>
      <c r="MW287" s="16"/>
      <c r="MX287" s="16"/>
      <c r="MY287" s="16"/>
      <c r="MZ287" s="16"/>
      <c r="NA287" s="16"/>
      <c r="NB287" s="16"/>
      <c r="NC287" s="16"/>
      <c r="ND287" s="16"/>
      <c r="NE287" s="16"/>
      <c r="NF287" s="16"/>
      <c r="NG287" s="16"/>
      <c r="NH287" s="16"/>
      <c r="NI287" s="16"/>
      <c r="NJ287" s="16"/>
      <c r="NK287" s="16"/>
      <c r="NL287" s="16"/>
      <c r="NM287" s="16"/>
      <c r="NN287" s="16"/>
      <c r="NO287" s="16"/>
      <c r="NP287" s="16"/>
      <c r="NQ287" s="16"/>
      <c r="NR287" s="16"/>
      <c r="NS287" s="16"/>
      <c r="NT287" s="16"/>
      <c r="NU287" s="16"/>
      <c r="NV287" s="16"/>
      <c r="NW287" s="16"/>
      <c r="NX287" s="16"/>
      <c r="NY287" s="16"/>
      <c r="NZ287" s="16"/>
      <c r="OA287" s="16"/>
      <c r="OB287" s="16"/>
      <c r="OC287" s="16"/>
      <c r="OD287" s="16"/>
      <c r="OE287" s="16"/>
      <c r="OF287" s="16"/>
      <c r="OG287" s="16"/>
      <c r="OH287" s="16"/>
      <c r="OI287" s="16"/>
      <c r="OJ287" s="16"/>
      <c r="OK287" s="16"/>
      <c r="OL287" s="16"/>
      <c r="OM287" s="16"/>
      <c r="ON287" s="16"/>
      <c r="OO287" s="16"/>
      <c r="OP287" s="16"/>
      <c r="OQ287" s="16"/>
      <c r="OR287" s="16"/>
      <c r="OS287" s="16"/>
      <c r="OT287" s="16"/>
      <c r="OU287" s="16"/>
      <c r="OV287" s="16"/>
      <c r="OW287" s="16"/>
      <c r="OX287" s="16"/>
      <c r="OY287" s="16"/>
      <c r="OZ287" s="16"/>
      <c r="PA287" s="16"/>
      <c r="PB287" s="16"/>
      <c r="PC287" s="16"/>
      <c r="PD287" s="16"/>
      <c r="PE287" s="16"/>
      <c r="PF287" s="16"/>
      <c r="PG287" s="16"/>
      <c r="PH287" s="16"/>
      <c r="PI287" s="16"/>
      <c r="PJ287" s="16"/>
      <c r="PK287" s="16"/>
      <c r="PL287" s="16"/>
      <c r="PM287" s="16"/>
      <c r="PN287" s="16"/>
      <c r="PO287" s="16"/>
      <c r="PP287" s="16"/>
      <c r="PQ287" s="16"/>
      <c r="PR287" s="16"/>
      <c r="PS287" s="16"/>
      <c r="PT287" s="16"/>
      <c r="PU287" s="16"/>
      <c r="PV287" s="16"/>
      <c r="PW287" s="16"/>
      <c r="PX287" s="16"/>
      <c r="PY287" s="16"/>
      <c r="PZ287" s="16"/>
      <c r="QA287" s="16"/>
      <c r="QB287" s="16"/>
      <c r="QC287" s="16"/>
      <c r="QD287" s="16"/>
      <c r="QE287" s="16"/>
      <c r="QF287" s="16"/>
      <c r="QG287" s="16"/>
      <c r="QH287" s="16"/>
      <c r="QI287" s="16"/>
      <c r="QJ287" s="16"/>
      <c r="QK287" s="16"/>
      <c r="QL287" s="16"/>
      <c r="QM287" s="16"/>
      <c r="QN287" s="16"/>
      <c r="QO287" s="16"/>
      <c r="QP287" s="16"/>
      <c r="QQ287" s="16"/>
      <c r="QR287" s="16"/>
      <c r="QS287" s="16"/>
      <c r="QT287" s="16"/>
      <c r="QU287" s="16"/>
      <c r="QV287" s="16"/>
      <c r="QW287" s="16"/>
      <c r="QX287" s="16"/>
      <c r="QY287" s="16"/>
      <c r="QZ287" s="16"/>
      <c r="RA287" s="16"/>
      <c r="RB287" s="16"/>
      <c r="RC287" s="16"/>
      <c r="RD287" s="16"/>
      <c r="RE287" s="16"/>
      <c r="RF287" s="16"/>
      <c r="RG287" s="16"/>
      <c r="RH287" s="16"/>
      <c r="RI287" s="16"/>
      <c r="RJ287" s="16"/>
      <c r="RK287" s="16"/>
      <c r="RL287" s="16"/>
      <c r="RM287" s="16"/>
      <c r="RN287" s="16"/>
      <c r="RO287" s="16"/>
      <c r="RP287" s="16"/>
      <c r="RQ287" s="16"/>
      <c r="RR287" s="16"/>
      <c r="RS287" s="16"/>
      <c r="RT287" s="16"/>
      <c r="RU287" s="16"/>
      <c r="RV287" s="16"/>
      <c r="RW287" s="16"/>
      <c r="RX287" s="16"/>
      <c r="RY287" s="16"/>
      <c r="RZ287" s="16"/>
      <c r="SA287" s="16"/>
      <c r="SB287" s="16"/>
      <c r="SC287" s="16"/>
      <c r="SD287" s="16"/>
      <c r="SE287" s="16"/>
      <c r="SF287" s="16"/>
      <c r="SG287" s="16"/>
      <c r="SH287" s="16"/>
      <c r="SI287" s="16"/>
      <c r="SJ287" s="16"/>
      <c r="SK287" s="16"/>
      <c r="SL287" s="16"/>
      <c r="SM287" s="16"/>
      <c r="SN287" s="16"/>
      <c r="SO287" s="16"/>
      <c r="SP287" s="16"/>
      <c r="SQ287" s="16"/>
      <c r="SR287" s="16"/>
      <c r="SS287" s="16"/>
      <c r="ST287" s="16"/>
      <c r="SU287" s="16"/>
      <c r="SV287" s="16"/>
      <c r="SW287" s="16"/>
      <c r="SX287" s="16"/>
      <c r="SY287" s="16"/>
      <c r="SZ287" s="16"/>
      <c r="TA287" s="16"/>
      <c r="TB287" s="16"/>
      <c r="TC287" s="16"/>
      <c r="TD287" s="16"/>
      <c r="TE287" s="16"/>
      <c r="TF287" s="16"/>
      <c r="TG287" s="16"/>
      <c r="TH287" s="16"/>
      <c r="TI287" s="16"/>
      <c r="TJ287" s="16"/>
      <c r="TK287" s="16"/>
      <c r="TL287" s="16"/>
      <c r="TM287" s="16"/>
      <c r="TN287" s="16"/>
      <c r="TO287" s="16"/>
      <c r="TP287" s="16"/>
      <c r="TQ287" s="16"/>
      <c r="TR287" s="16"/>
      <c r="TS287" s="16"/>
      <c r="TT287" s="16"/>
      <c r="TU287" s="16"/>
      <c r="TV287" s="16"/>
      <c r="TW287" s="16"/>
      <c r="TX287" s="16"/>
    </row>
  </sheetData>
  <printOptions horizontalCentered="1"/>
  <pageMargins left="0.31496062992125984" right="0.31496062992125984" top="1.2598425196850394" bottom="0.47244094488188981" header="0.39370078740157483" footer="0.19685039370078741"/>
  <pageSetup scale="46" firstPageNumber="293" fitToHeight="0" orientation="landscape" useFirstPageNumber="1" horizontalDpi="1200" r:id="rId1"/>
  <headerFooter>
    <oddHeader>&amp;L&amp;G&amp;C&amp;"Encode Sans Medium,Negrita"&amp;10PODER EJECUTIVO
DEL ESTADO DE TAMAULIPAS&amp;"DIN Pro Bold,Negrita"&amp;11
&amp;G 
Cuena Pública
Cédula Acumulativa por Rubro de Ingresos
del 1 de Enero al 31 de Diciembre de 2023
&amp;7(Cifras en Pesos)&amp;R
&amp;G</oddHeader>
    <oddFooter>&amp;C&amp;G
&amp;"Encode Sans Medium,Negrita"&amp;10Anexos&amp;R&amp;P</oddFooter>
  </headerFooter>
  <rowBreaks count="3" manualBreakCount="3">
    <brk id="78" max="16383" man="1"/>
    <brk id="160" max="16383" man="1"/>
    <brk id="231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Edo Analit Ingr Calendariza</vt:lpstr>
      <vt:lpstr>'Edo Analit Ingr Calendariza'!Área_de_impresión</vt:lpstr>
      <vt:lpstr>'Edo Analit Ingr Calendariza'!Print_Titles</vt:lpstr>
      <vt:lpstr>'Edo Analit Ingr Calendariza'!Títulos_a_imprimir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Rosa Elena Ortiz Medina</cp:lastModifiedBy>
  <cp:lastPrinted>2024-05-09T19:52:35Z</cp:lastPrinted>
  <dcterms:created xsi:type="dcterms:W3CDTF">2024-04-17T20:49:44Z</dcterms:created>
  <dcterms:modified xsi:type="dcterms:W3CDTF">2024-05-27T19:07:18Z</dcterms:modified>
</cp:coreProperties>
</file>